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Questions" sheetId="1" r:id="rId1"/>
    <sheet name="EX 7, 8,10" sheetId="2" r:id="rId2"/>
    <sheet name="Pb 7" sheetId="3" r:id="rId3"/>
    <sheet name="Pb 8" sheetId="4" r:id="rId4"/>
    <sheet name="Pb 12" sheetId="5" r:id="rId5"/>
  </sheets>
  <definedNames/>
  <calcPr fullCalcOnLoad="1"/>
</workbook>
</file>

<file path=xl/sharedStrings.xml><?xml version="1.0" encoding="utf-8"?>
<sst xmlns="http://schemas.openxmlformats.org/spreadsheetml/2006/main" count="200" uniqueCount="126">
  <si>
    <t>Number of rooms</t>
  </si>
  <si>
    <t>Occupancy rate</t>
  </si>
  <si>
    <t>Revenue</t>
  </si>
  <si>
    <t>Rooms sold per day</t>
  </si>
  <si>
    <t>Double Occupancy Rate</t>
  </si>
  <si>
    <t>Daily Revenue</t>
  </si>
  <si>
    <t>Marketing</t>
  </si>
  <si>
    <t>Energy</t>
  </si>
  <si>
    <t>Property Taxes</t>
  </si>
  <si>
    <t>Insurance</t>
  </si>
  <si>
    <t>Rooms</t>
  </si>
  <si>
    <t>Direct Costs</t>
  </si>
  <si>
    <t xml:space="preserve">M </t>
  </si>
  <si>
    <t>T</t>
  </si>
  <si>
    <t>W</t>
  </si>
  <si>
    <t>Th</t>
  </si>
  <si>
    <t>F</t>
  </si>
  <si>
    <t>S</t>
  </si>
  <si>
    <t>Su</t>
  </si>
  <si>
    <t>Transient business displaced if additional group is booked</t>
  </si>
  <si>
    <t>Chapter Six - Part Two - Problems (Pg. 293)</t>
  </si>
  <si>
    <t>Chapter Six - Part Two - Problems (Pg. 294-295)</t>
  </si>
  <si>
    <t>Chapter Six - Part Two - Exercises (Pg. 289-290)</t>
  </si>
  <si>
    <t>Chapter Six - Part Two - Discussion Questions (Pg. 288)</t>
  </si>
  <si>
    <t>E6.7 A hotel reported 18,760 rooms sold with a total of 23,450 guests.  What was the double occupancy rate?</t>
  </si>
  <si>
    <t>Guests</t>
  </si>
  <si>
    <t>Rooms with more than 1 guest</t>
  </si>
  <si>
    <t>Rooms occupied</t>
  </si>
  <si>
    <t>Average Room Rate</t>
  </si>
  <si>
    <t>E6.10 Using the following information, determine the average single and double room rates.</t>
  </si>
  <si>
    <t>Rooms double occupied</t>
  </si>
  <si>
    <t>Spread on room rate</t>
  </si>
  <si>
    <t>Average daily revenue</t>
  </si>
  <si>
    <t>Single Occupancy Rate</t>
  </si>
  <si>
    <t>Rooms sold</t>
  </si>
  <si>
    <t>Dollars</t>
  </si>
  <si>
    <t>P6.7 Use the following information for a 40 room hotel with a 70% occupancy rate and a 27% variable cost rate (operating expenses, wages, supplies, laundry, etc.)</t>
  </si>
  <si>
    <t xml:space="preserve">Number </t>
  </si>
  <si>
    <t>Single rooms</t>
  </si>
  <si>
    <t>Double rooms</t>
  </si>
  <si>
    <t xml:space="preserve">Verify the calculated rates </t>
  </si>
  <si>
    <t>Cost Category</t>
  </si>
  <si>
    <t>Fixed or Variable %</t>
  </si>
  <si>
    <t>Fixed</t>
  </si>
  <si>
    <t>Repairs and Maintenance</t>
  </si>
  <si>
    <t>First determine the Total Known Fixed Costs</t>
  </si>
  <si>
    <t>Administrative and General</t>
  </si>
  <si>
    <t>Building Depreciation: 5% x $1,860,000</t>
  </si>
  <si>
    <t>Equipment Depreciation: 20% x $382,000</t>
  </si>
  <si>
    <t>Mortgage Interest: 12% x $402,000</t>
  </si>
  <si>
    <t>Mortgage Interest: 8% x $601,000</t>
  </si>
  <si>
    <t>Total Known Fixed Costs</t>
  </si>
  <si>
    <t>Next, calculate the Offsetting Income or Loss from support departments</t>
  </si>
  <si>
    <t>Telephone Income/(Loss)</t>
  </si>
  <si>
    <t>Food &amp; Beverage Income/(Loss)</t>
  </si>
  <si>
    <t>Total Offsetting Income/(Loss)</t>
  </si>
  <si>
    <t>Net Known Fixed Costs</t>
  </si>
  <si>
    <t>Combine the costs and income to obtain the Net Known Fixed Costs</t>
  </si>
  <si>
    <t>Now determine the Pre-Tax Income required to generate the desired 15% Return on the Owner's $280,000 investment in the hotel using a 25% income tax rate.</t>
  </si>
  <si>
    <t>Net Income: 15% ROI on $280,000</t>
  </si>
  <si>
    <t xml:space="preserve">Add the Required Pre-Tax Income to the Net Known Fixed Costs </t>
  </si>
  <si>
    <t>Net Known Costs + Required Income</t>
  </si>
  <si>
    <t>Income</t>
  </si>
  <si>
    <t>Pre-Tax Income before 25% Taxes</t>
  </si>
  <si>
    <t>Formula for Pre-Tax Income:</t>
  </si>
  <si>
    <t>Total Required Revenue @27% Variable Costs</t>
  </si>
  <si>
    <t>Formula for Required Revenue:</t>
  </si>
  <si>
    <t>Determine Total Required Revenue, given the above and a 27% Variable Cost Rate</t>
  </si>
  <si>
    <t>What is the Required Average Daily Room Rate to achieve this Revenue?</t>
  </si>
  <si>
    <t>Required Revenue</t>
  </si>
  <si>
    <t>Occupancy Rate</t>
  </si>
  <si>
    <t>Days Open</t>
  </si>
  <si>
    <t>Number of Rooms Sold</t>
  </si>
  <si>
    <t>Average Daily Room Rate</t>
  </si>
  <si>
    <t>Formula for Average Daily Rate:</t>
  </si>
  <si>
    <t>Rooms Sold per Day</t>
  </si>
  <si>
    <t>Rooms Double Occupied</t>
  </si>
  <si>
    <t>Spread on Room Rate</t>
  </si>
  <si>
    <t>Average Daily Revenue</t>
  </si>
  <si>
    <t xml:space="preserve">P6.8 Use the following information for a 30 room hotel with a 70% occupancy rate </t>
  </si>
  <si>
    <t>Net Income: 12% ROI on $520,000</t>
  </si>
  <si>
    <t>Now determine the Pre-Tax Income required to generate the desired 12% Return on the Owner's $520,000 investment in the hotel using a 24% income tax rate.</t>
  </si>
  <si>
    <t>Pre-Tax Income before 24% Taxes</t>
  </si>
  <si>
    <t>Restaurant Income</t>
  </si>
  <si>
    <t>Indirect Costs</t>
  </si>
  <si>
    <t>Mortgage Interest: 10% x $359,000</t>
  </si>
  <si>
    <t>Mortgage Interest: 14% x $140,000</t>
  </si>
  <si>
    <t>Building Depreciation: 5% x $632,000</t>
  </si>
  <si>
    <t>Equipment Depreciation: 20% x $117,000</t>
  </si>
  <si>
    <t>Now add the Direct Costs to determine the Total Required Revenue</t>
  </si>
  <si>
    <t>If the hotel operated at a 60% double occupancy rate and a $12 spread between single and double rates, what are those rates?</t>
  </si>
  <si>
    <t>Expected transient (walk-in) demand @ $80/night</t>
  </si>
  <si>
    <t>Group sales committed @ $60/night</t>
  </si>
  <si>
    <t>Total</t>
  </si>
  <si>
    <t>E6.8 A 50 room hotel has a 74% occupancy rate and projected annual sales of $842,712.  What is the average room rate?</t>
  </si>
  <si>
    <t>If the hotel operated at a 25% double occupancy rate and a $15 spread between single and double rates, what are those rates?</t>
  </si>
  <si>
    <t>Total Required Revenue</t>
  </si>
  <si>
    <t>Total room demand (transient, committed groups &amp; potential groups)</t>
  </si>
  <si>
    <t>Potential additional group sales @ $60/night</t>
  </si>
  <si>
    <t>Calculate the potential lost income caused by displacing transient guests.</t>
  </si>
  <si>
    <t>Compute the net gain or loss from booking the additional group.</t>
  </si>
  <si>
    <t>Total Expected Room Sales</t>
  </si>
  <si>
    <t>Total Rooms Available</t>
  </si>
  <si>
    <t>Rooms available after expected transient &amp; group sales</t>
  </si>
  <si>
    <t>P6.12 The Inviting Inn has 500 available guest rooms.  For a certain week next month the anticipated demand for transient guest rooms and committed groups sales is as follows:</t>
  </si>
  <si>
    <t>Should the Inviting Inn agree to book the new group for four nights?</t>
  </si>
  <si>
    <t>Note: Maximum rooms available = 500</t>
  </si>
  <si>
    <t xml:space="preserve">The marginal cost for rooms sold is $15/night.  Calculate the additional marginal income from booking the 100 person group for the four nights:  </t>
  </si>
  <si>
    <t>Gain or (loss) from additional booking</t>
  </si>
  <si>
    <t>% double occupied</t>
  </si>
  <si>
    <t>Average Daily Rate (ADR)</t>
  </si>
  <si>
    <t>% Double Occupied</t>
  </si>
  <si>
    <t>Formula for Single Room Rate:</t>
  </si>
  <si>
    <t>The Inn has the opportunity to book another 100 person group for Tues/Wed/Thur/Fri at $60/night per guest.  However, this might displace some transient guests.</t>
  </si>
  <si>
    <t>Potential revenue gain from booking the additional group @ $60/night</t>
  </si>
  <si>
    <t>Less marginal cost of rooms @ $15/night</t>
  </si>
  <si>
    <t>Net gain from booking the additional group</t>
  </si>
  <si>
    <t>Lost revenue from transient guests displaced @ $80/night</t>
  </si>
  <si>
    <t>Net loss from transient guests displaced</t>
  </si>
  <si>
    <t>yes</t>
  </si>
  <si>
    <t>51.16-3.75</t>
  </si>
  <si>
    <t>62400/1-tax rate</t>
  </si>
  <si>
    <t>(I had an issue and this might be the right number)</t>
  </si>
  <si>
    <t>30 rooms x 70%</t>
  </si>
  <si>
    <t>actually 12.6</t>
  </si>
  <si>
    <t>8.4 is actual number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</si>
</sst>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_);\(0\)"/>
    <numFmt numFmtId="171" formatCode="#,##0.0_);\(#,##0.0\)"/>
    <numFmt numFmtId="172" formatCode="_(* #,##0_);_(* \(#,##0\);_(* &quot;-&quot;??_);_(@_)"/>
    <numFmt numFmtId="173" formatCode="[$-409]dddd\,\ mmmm\ d\,\ yyyy"/>
    <numFmt numFmtId="174" formatCode="[$-409]h:mm:ss\ AM/PM"/>
  </numFmts>
  <fonts count="6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i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8"/>
      <name val="Calibri"/>
      <family val="0"/>
    </font>
    <font>
      <u val="double"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7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165" fontId="6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165" fontId="6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6" fillId="0" borderId="2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37" fontId="6" fillId="0" borderId="19" xfId="0" applyNumberFormat="1" applyFont="1" applyBorder="1" applyAlignment="1">
      <alignment/>
    </xf>
    <xf numFmtId="5" fontId="6" fillId="0" borderId="19" xfId="44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5" fontId="6" fillId="0" borderId="13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5" fontId="6" fillId="0" borderId="21" xfId="0" applyNumberFormat="1" applyFont="1" applyBorder="1" applyAlignment="1">
      <alignment/>
    </xf>
    <xf numFmtId="5" fontId="6" fillId="0" borderId="11" xfId="0" applyNumberFormat="1" applyFont="1" applyBorder="1" applyAlignment="1">
      <alignment/>
    </xf>
    <xf numFmtId="7" fontId="6" fillId="0" borderId="19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34" borderId="22" xfId="0" applyFont="1" applyFill="1" applyBorder="1" applyAlignment="1">
      <alignment vertical="top" wrapText="1"/>
    </xf>
    <xf numFmtId="0" fontId="0" fillId="34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0" fillId="34" borderId="23" xfId="0" applyFont="1" applyFill="1" applyBorder="1" applyAlignment="1">
      <alignment vertical="top" wrapText="1"/>
    </xf>
    <xf numFmtId="0" fontId="10" fillId="34" borderId="24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3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3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5" fontId="6" fillId="0" borderId="19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7" fontId="0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6" xfId="0" applyNumberFormat="1" applyFont="1" applyBorder="1" applyAlignment="1">
      <alignment/>
    </xf>
    <xf numFmtId="5" fontId="6" fillId="0" borderId="17" xfId="0" applyNumberFormat="1" applyFont="1" applyBorder="1" applyAlignment="1">
      <alignment/>
    </xf>
    <xf numFmtId="5" fontId="6" fillId="0" borderId="18" xfId="0" applyNumberFormat="1" applyFont="1" applyBorder="1" applyAlignment="1">
      <alignment/>
    </xf>
    <xf numFmtId="5" fontId="6" fillId="0" borderId="3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33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3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2" fontId="6" fillId="0" borderId="21" xfId="42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2" fontId="64" fillId="0" borderId="21" xfId="42" applyNumberFormat="1" applyFont="1" applyBorder="1" applyAlignment="1">
      <alignment/>
    </xf>
    <xf numFmtId="172" fontId="63" fillId="0" borderId="21" xfId="42" applyNumberFormat="1" applyFont="1" applyBorder="1" applyAlignment="1">
      <alignment/>
    </xf>
    <xf numFmtId="0" fontId="11" fillId="0" borderId="0" xfId="0" applyFont="1" applyBorder="1" applyAlignment="1">
      <alignment/>
    </xf>
    <xf numFmtId="5" fontId="63" fillId="0" borderId="16" xfId="0" applyNumberFormat="1" applyFont="1" applyBorder="1" applyAlignment="1">
      <alignment/>
    </xf>
    <xf numFmtId="5" fontId="63" fillId="0" borderId="11" xfId="0" applyNumberFormat="1" applyFont="1" applyBorder="1" applyAlignment="1">
      <alignment/>
    </xf>
    <xf numFmtId="5" fontId="63" fillId="0" borderId="17" xfId="0" applyNumberFormat="1" applyFont="1" applyBorder="1" applyAlignment="1">
      <alignment/>
    </xf>
    <xf numFmtId="5" fontId="63" fillId="0" borderId="13" xfId="0" applyNumberFormat="1" applyFont="1" applyBorder="1" applyAlignment="1">
      <alignment/>
    </xf>
    <xf numFmtId="0" fontId="65" fillId="0" borderId="14" xfId="0" applyFont="1" applyBorder="1" applyAlignment="1">
      <alignment/>
    </xf>
    <xf numFmtId="5" fontId="65" fillId="0" borderId="18" xfId="0" applyNumberFormat="1" applyFont="1" applyBorder="1" applyAlignment="1">
      <alignment/>
    </xf>
    <xf numFmtId="5" fontId="65" fillId="0" borderId="1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37" xfId="0" applyFont="1" applyBorder="1" applyAlignment="1">
      <alignment horizontal="left" wrapText="1"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28" xfId="0" applyNumberFormat="1" applyFont="1" applyBorder="1" applyAlignment="1">
      <alignment/>
    </xf>
    <xf numFmtId="7" fontId="15" fillId="0" borderId="2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5" xfId="0" applyFont="1" applyBorder="1" applyAlignment="1">
      <alignment/>
    </xf>
    <xf numFmtId="37" fontId="15" fillId="33" borderId="16" xfId="0" applyNumberFormat="1" applyFont="1" applyFill="1" applyBorder="1" applyAlignment="1">
      <alignment/>
    </xf>
    <xf numFmtId="7" fontId="15" fillId="33" borderId="11" xfId="0" applyNumberFormat="1" applyFont="1" applyFill="1" applyBorder="1" applyAlignment="1">
      <alignment/>
    </xf>
    <xf numFmtId="37" fontId="15" fillId="33" borderId="17" xfId="0" applyNumberFormat="1" applyFont="1" applyFill="1" applyBorder="1" applyAlignment="1">
      <alignment/>
    </xf>
    <xf numFmtId="7" fontId="15" fillId="33" borderId="13" xfId="0" applyNumberFormat="1" applyFont="1" applyFill="1" applyBorder="1" applyAlignment="1">
      <alignment/>
    </xf>
    <xf numFmtId="164" fontId="15" fillId="35" borderId="18" xfId="0" applyNumberFormat="1" applyFont="1" applyFill="1" applyBorder="1" applyAlignment="1">
      <alignment/>
    </xf>
    <xf numFmtId="7" fontId="15" fillId="33" borderId="19" xfId="0" applyNumberFormat="1" applyFont="1" applyFill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9" fontId="15" fillId="0" borderId="13" xfId="59" applyFont="1" applyBorder="1" applyAlignment="1">
      <alignment/>
    </xf>
    <xf numFmtId="165" fontId="15" fillId="0" borderId="13" xfId="0" applyNumberFormat="1" applyFont="1" applyBorder="1" applyAlignment="1">
      <alignment/>
    </xf>
    <xf numFmtId="165" fontId="15" fillId="0" borderId="19" xfId="0" applyNumberFormat="1" applyFont="1" applyBorder="1" applyAlignment="1">
      <alignment/>
    </xf>
    <xf numFmtId="0" fontId="0" fillId="34" borderId="23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37" fontId="15" fillId="0" borderId="16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37" fontId="15" fillId="0" borderId="17" xfId="0" applyNumberFormat="1" applyFont="1" applyFill="1" applyBorder="1" applyAlignment="1">
      <alignment/>
    </xf>
    <xf numFmtId="165" fontId="15" fillId="0" borderId="13" xfId="0" applyNumberFormat="1" applyFont="1" applyFill="1" applyBorder="1" applyAlignment="1">
      <alignment/>
    </xf>
    <xf numFmtId="164" fontId="0" fillId="35" borderId="18" xfId="0" applyNumberFormat="1" applyFont="1" applyFill="1" applyBorder="1" applyAlignment="1">
      <alignment/>
    </xf>
    <xf numFmtId="165" fontId="15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15" fillId="0" borderId="21" xfId="0" applyNumberFormat="1" applyFont="1" applyBorder="1" applyAlignment="1">
      <alignment/>
    </xf>
    <xf numFmtId="0" fontId="6" fillId="0" borderId="13" xfId="59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5" fillId="0" borderId="4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6" fillId="33" borderId="37" xfId="0" applyFont="1" applyFill="1" applyBorder="1" applyAlignment="1">
      <alignment horizontal="left"/>
    </xf>
    <xf numFmtId="0" fontId="6" fillId="33" borderId="44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33" borderId="37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0" fillId="0" borderId="2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10" fillId="34" borderId="22" xfId="0" applyFont="1" applyFill="1" applyBorder="1" applyAlignment="1">
      <alignment horizontal="left" vertical="top" wrapText="1"/>
    </xf>
    <xf numFmtId="0" fontId="10" fillId="34" borderId="23" xfId="0" applyFont="1" applyFill="1" applyBorder="1" applyAlignment="1">
      <alignment horizontal="left" vertical="top" wrapText="1"/>
    </xf>
    <xf numFmtId="0" fontId="10" fillId="34" borderId="24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4" fillId="0" borderId="0" xfId="0" applyFont="1" applyAlignment="1">
      <alignment horizontal="left" wrapText="1"/>
    </xf>
    <xf numFmtId="0" fontId="6" fillId="36" borderId="37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34</xdr:row>
      <xdr:rowOff>66675</xdr:rowOff>
    </xdr:from>
    <xdr:ext cx="2857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56388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55</xdr:row>
      <xdr:rowOff>47625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95275" y="902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9525</xdr:rowOff>
    </xdr:from>
    <xdr:to>
      <xdr:col>9</xdr:col>
      <xdr:colOff>600075</xdr:colOff>
      <xdr:row>10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47650" y="561975"/>
          <a:ext cx="54768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6.11 Why is loss of sales from hotel rooms not occupied a greater problem than loss of sales from restaurant customers not showing up?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fixed cost for a restaurant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lower than the fixed cost for a hotel, also a hotel only sells one room a day and a restaurant has many customers a day by turning seats over and over.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10</xdr:col>
      <xdr:colOff>0</xdr:colOff>
      <xdr:row>27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47650" y="3314700"/>
          <a:ext cx="5486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6.14 Describe how a double occupancy percentage for rooms is calculated.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guest/number ofoccupied rooms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10</xdr:col>
      <xdr:colOff>0</xdr:colOff>
      <xdr:row>35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47650" y="4610100"/>
          <a:ext cx="5486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6.16 Define the terms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rack 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potential average room 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Potential average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room rate is the revenue the hotel would receive if they were multiple and at 100%.  Rack rate is the full price rooms are sold to customers before discounts are applied.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10</xdr:col>
      <xdr:colOff>0</xdr:colOff>
      <xdr:row>44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47650" y="5905500"/>
          <a:ext cx="54864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6.17 Define the term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elasticity of demand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when demand for a good or service varies with its price.  Sales increase with drop in prices and decrease with rise in prices. Change in demand based on change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price.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10</xdr:col>
      <xdr:colOff>0</xdr:colOff>
      <xdr:row>52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47650" y="7362825"/>
          <a:ext cx="5486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 State the equation for calculating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elasticity of demand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 change in quantity demanded)/(% change in price)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9525</xdr:rowOff>
    </xdr:from>
    <xdr:to>
      <xdr:col>10</xdr:col>
      <xdr:colOff>0</xdr:colOff>
      <xdr:row>60</xdr:row>
      <xdr:rowOff>19050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47650" y="8658225"/>
          <a:ext cx="5486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6.19 What implications does the breakdown of costs into fixed and variable categories have on the pricing decision?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 exist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regardless of the revenue level. Variable cost are a function of revenue, pricing must cover variable cost and fixed cost in the long run.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10</xdr:col>
      <xdr:colOff>0</xdr:colOff>
      <xdr:row>19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247650" y="2019300"/>
          <a:ext cx="5486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6.13 Why is the averge room rate diff erent from the rack rate?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rate is the full price of a room before the discounts are applied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7</xdr:col>
      <xdr:colOff>600075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0" y="1038225"/>
          <a:ext cx="24288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Double Occupancy Formula:</a:t>
          </a:r>
        </a:p>
      </xdr:txBody>
    </xdr:sp>
    <xdr:clientData/>
  </xdr:twoCellAnchor>
  <xdr:twoCellAnchor>
    <xdr:from>
      <xdr:col>3</xdr:col>
      <xdr:colOff>809625</xdr:colOff>
      <xdr:row>12</xdr:row>
      <xdr:rowOff>9525</xdr:rowOff>
    </xdr:from>
    <xdr:to>
      <xdr:col>9</xdr:col>
      <xdr:colOff>314325</xdr:colOff>
      <xdr:row>17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43375" y="2343150"/>
          <a:ext cx="34099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Room Rate Formula: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Equation: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room revenue/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Room’s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Occupancy %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365=Average Room Rate                    Calculation: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   $842,712  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$842,712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$62.40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74%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13,505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10</xdr:col>
      <xdr:colOff>9525</xdr:colOff>
      <xdr:row>29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81475" y="4619625"/>
          <a:ext cx="36766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Room Rate Equation:</a:t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8</xdr:col>
      <xdr:colOff>333375</xdr:colOff>
      <xdr:row>9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91000" y="1038225"/>
          <a:ext cx="2771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Double Occupancy Formula: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Guests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Rooms Occupied.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23,450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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18,760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4,690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18,760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18,760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</a:p>
      </xdr:txBody>
    </xdr:sp>
    <xdr:clientData/>
  </xdr:twoCellAnchor>
  <xdr:twoCellAnchor>
    <xdr:from>
      <xdr:col>3</xdr:col>
      <xdr:colOff>838200</xdr:colOff>
      <xdr:row>25</xdr:row>
      <xdr:rowOff>38100</xdr:rowOff>
    </xdr:from>
    <xdr:to>
      <xdr:col>11</xdr:col>
      <xdr:colOff>342900</xdr:colOff>
      <xdr:row>48</xdr:row>
      <xdr:rowOff>114300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171950" y="4638675"/>
          <a:ext cx="462915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Room Rate Equation: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Calculating single and double room rates with a $12.00 spread.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Rooms sold per day   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Double rooms per day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Single rooms per say 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36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Calculation: 36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+ 24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$12.00) = $2,988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+ 24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$288= $2,988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$2,988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$288 =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$2,700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$2,700 / 60 =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$45.00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Single rate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Single rate $45.00 + $12.00 =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$57.00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double rate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 singles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$45.00=$1,620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 doubles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$57.00=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1,368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Average daily rooms revenue =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$2,988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64"/>
  <sheetViews>
    <sheetView zoomScalePageLayoutView="0" workbookViewId="0" topLeftCell="A25">
      <selection activeCell="F66" sqref="F66"/>
    </sheetView>
  </sheetViews>
  <sheetFormatPr defaultColWidth="9.140625" defaultRowHeight="12.75"/>
  <cols>
    <col min="1" max="1" width="3.7109375" style="2" customWidth="1"/>
    <col min="2" max="16384" width="9.140625" style="2" customWidth="1"/>
  </cols>
  <sheetData>
    <row r="1" s="1" customFormat="1" ht="18">
      <c r="B1" s="5" t="s">
        <v>23</v>
      </c>
    </row>
    <row r="2" ht="12.75" customHeight="1"/>
    <row r="3" ht="12.75" customHeight="1"/>
    <row r="4" s="1" customFormat="1" ht="12.75" customHeight="1"/>
    <row r="5" s="1" customFormat="1" ht="12.75" customHeight="1"/>
    <row r="6" s="1" customFormat="1" ht="12.75" customHeight="1"/>
    <row r="7" s="1" customFormat="1" ht="12.75" customHeight="1"/>
    <row r="8" s="1" customFormat="1" ht="12.75" customHeight="1"/>
    <row r="9" s="1" customFormat="1" ht="12.75" customHeight="1"/>
    <row r="10" s="1" customFormat="1" ht="12.75" customHeight="1"/>
    <row r="11" s="1" customFormat="1" ht="12.75" customHeight="1"/>
    <row r="12" s="1" customFormat="1" ht="12.75" customHeight="1"/>
    <row r="13" s="1" customFormat="1" ht="12.75" customHeight="1"/>
    <row r="14" s="1" customFormat="1" ht="12.75" customHeight="1"/>
    <row r="15" s="1" customFormat="1" ht="12.75" customHeight="1"/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ht="12.75" customHeight="1"/>
    <row r="28" ht="12.75" customHeight="1"/>
    <row r="29" ht="12.75" customHeight="1"/>
    <row r="30" s="1" customFormat="1" ht="12.75" customHeight="1"/>
    <row r="31" ht="12.75" customHeight="1"/>
    <row r="32" ht="12.75" customHeight="1"/>
    <row r="33" ht="12.75" customHeight="1"/>
    <row r="34" s="1" customFormat="1" ht="12.75" customHeight="1"/>
    <row r="35" ht="12.75" customHeight="1"/>
    <row r="36" ht="12.75" customHeight="1"/>
    <row r="37" ht="12.75" customHeight="1"/>
    <row r="38" s="1" customFormat="1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s="1" customFormat="1" ht="12.75" customHeight="1"/>
    <row r="46" ht="12.75" customHeight="1"/>
    <row r="47" ht="12.75" customHeight="1"/>
    <row r="48" ht="12.75" customHeight="1"/>
    <row r="49" ht="12.75" customHeight="1"/>
    <row r="50" s="1" customFormat="1" ht="12.75" customHeight="1"/>
    <row r="51" ht="12.75" customHeight="1"/>
    <row r="52" ht="12.75" customHeight="1"/>
    <row r="53" ht="12.75" customHeight="1"/>
    <row r="54" ht="12.75" customHeight="1"/>
    <row r="55" s="1" customFormat="1" ht="12.75" customHeight="1"/>
    <row r="56" ht="12.75" customHeight="1"/>
    <row r="57" spans="2:6" ht="12.75" customHeight="1">
      <c r="B57" s="3"/>
      <c r="C57" s="1"/>
      <c r="D57" s="1"/>
      <c r="E57" s="1"/>
      <c r="F57" s="1"/>
    </row>
    <row r="58" spans="2:6" ht="12.75" customHeight="1">
      <c r="B58" s="1"/>
      <c r="C58" s="1"/>
      <c r="D58" s="1"/>
      <c r="E58" s="1"/>
      <c r="F58" s="1"/>
    </row>
    <row r="59" ht="12.75" customHeight="1"/>
    <row r="60" ht="12.75" customHeight="1">
      <c r="L60" s="1"/>
    </row>
    <row r="61" ht="12.75" customHeight="1"/>
    <row r="62" ht="12.75" customHeight="1"/>
    <row r="63" ht="12.75" customHeight="1"/>
    <row r="64" spans="2:11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9"/>
  <sheetViews>
    <sheetView zoomScalePageLayoutView="0" workbookViewId="0" topLeftCell="A16">
      <selection activeCell="D43" sqref="D43"/>
    </sheetView>
  </sheetViews>
  <sheetFormatPr defaultColWidth="9.140625" defaultRowHeight="12.75"/>
  <cols>
    <col min="1" max="1" width="3.7109375" style="2" customWidth="1"/>
    <col min="2" max="2" width="33.57421875" style="2" customWidth="1"/>
    <col min="3" max="4" width="12.7109375" style="2" customWidth="1"/>
    <col min="5" max="5" width="9.28125" style="2" bestFit="1" customWidth="1"/>
    <col min="6" max="16384" width="9.140625" style="2" customWidth="1"/>
  </cols>
  <sheetData>
    <row r="1" s="1" customFormat="1" ht="18">
      <c r="B1" s="5" t="s">
        <v>22</v>
      </c>
    </row>
    <row r="2" s="6" customFormat="1" ht="12.75" customHeight="1"/>
    <row r="3" spans="2:6" s="7" customFormat="1" ht="25.5" customHeight="1">
      <c r="B3" s="181" t="s">
        <v>24</v>
      </c>
      <c r="C3" s="181"/>
      <c r="D3" s="181"/>
      <c r="E3" s="181"/>
      <c r="F3" s="181"/>
    </row>
    <row r="4" s="7" customFormat="1" ht="12.75" customHeight="1" thickBot="1"/>
    <row r="5" spans="2:3" s="7" customFormat="1" ht="12.75" customHeight="1">
      <c r="B5" s="8" t="s">
        <v>25</v>
      </c>
      <c r="C5" s="18">
        <v>23450</v>
      </c>
    </row>
    <row r="6" spans="2:3" s="7" customFormat="1" ht="12.75" customHeight="1">
      <c r="B6" s="10" t="s">
        <v>27</v>
      </c>
      <c r="C6" s="19">
        <v>18760</v>
      </c>
    </row>
    <row r="7" spans="2:3" s="7" customFormat="1" ht="12.75" customHeight="1" thickBot="1">
      <c r="B7" s="46" t="s">
        <v>26</v>
      </c>
      <c r="C7" s="68">
        <f>C5-C6</f>
        <v>4690</v>
      </c>
    </row>
    <row r="8" spans="1:4" s="7" customFormat="1" ht="12.75" customHeight="1" thickBot="1">
      <c r="A8" s="69"/>
      <c r="B8" s="69"/>
      <c r="C8" s="70"/>
      <c r="D8" s="69"/>
    </row>
    <row r="9" spans="2:3" s="7" customFormat="1" ht="12.75" customHeight="1" thickBot="1">
      <c r="B9" s="71" t="s">
        <v>4</v>
      </c>
      <c r="C9" s="74">
        <f>C7/C6</f>
        <v>0.25</v>
      </c>
    </row>
    <row r="10" s="7" customFormat="1" ht="12.75" customHeight="1"/>
    <row r="11" s="7" customFormat="1" ht="12.75" customHeight="1"/>
    <row r="12" spans="2:6" s="7" customFormat="1" ht="25.5" customHeight="1">
      <c r="B12" s="181" t="s">
        <v>94</v>
      </c>
      <c r="C12" s="181"/>
      <c r="D12" s="181"/>
      <c r="E12" s="181"/>
      <c r="F12" s="181"/>
    </row>
    <row r="13" spans="1:9" s="6" customFormat="1" ht="12.75" customHeight="1" thickBot="1">
      <c r="A13" s="7"/>
      <c r="B13" s="7"/>
      <c r="C13" s="7"/>
      <c r="D13" s="7"/>
      <c r="E13" s="7"/>
      <c r="F13" s="7"/>
      <c r="G13" s="7"/>
      <c r="H13" s="7"/>
      <c r="I13" s="7"/>
    </row>
    <row r="14" spans="1:9" s="7" customFormat="1" ht="12.75" customHeight="1">
      <c r="A14" s="6"/>
      <c r="B14" s="8" t="s">
        <v>0</v>
      </c>
      <c r="C14" s="20">
        <v>50</v>
      </c>
      <c r="D14" s="6"/>
      <c r="E14" s="6"/>
      <c r="F14" s="6"/>
      <c r="G14" s="6"/>
      <c r="H14" s="6"/>
      <c r="I14" s="6"/>
    </row>
    <row r="15" spans="1:9" s="6" customFormat="1" ht="12.75" customHeight="1">
      <c r="A15" s="7"/>
      <c r="B15" s="10" t="s">
        <v>1</v>
      </c>
      <c r="C15" s="21">
        <v>0.74</v>
      </c>
      <c r="D15" s="7"/>
      <c r="E15" s="7"/>
      <c r="F15" s="7"/>
      <c r="G15" s="7"/>
      <c r="H15" s="7"/>
      <c r="I15" s="7"/>
    </row>
    <row r="16" spans="2:3" s="6" customFormat="1" ht="12.75" customHeight="1">
      <c r="B16" s="10" t="s">
        <v>2</v>
      </c>
      <c r="C16" s="22">
        <v>842712</v>
      </c>
    </row>
    <row r="17" spans="2:3" s="6" customFormat="1" ht="12.75" customHeight="1" thickBot="1">
      <c r="B17" s="46" t="s">
        <v>34</v>
      </c>
      <c r="C17" s="68">
        <f>C14*C15*365</f>
        <v>13505</v>
      </c>
    </row>
    <row r="18" spans="1:9" s="6" customFormat="1" ht="12.75" customHeight="1" thickBot="1">
      <c r="A18" s="13"/>
      <c r="B18" s="69"/>
      <c r="C18" s="16"/>
      <c r="D18" s="13"/>
      <c r="E18" s="13"/>
      <c r="F18" s="13"/>
      <c r="G18" s="13"/>
      <c r="H18" s="13"/>
      <c r="I18" s="13"/>
    </row>
    <row r="19" spans="2:3" s="6" customFormat="1" ht="12.75" customHeight="1" thickBot="1">
      <c r="B19" s="71" t="s">
        <v>28</v>
      </c>
      <c r="C19" s="75">
        <f>C16/C17</f>
        <v>62.4</v>
      </c>
    </row>
    <row r="20" s="6" customFormat="1" ht="12.75" customHeight="1"/>
    <row r="21" s="6" customFormat="1" ht="12.75" customHeight="1"/>
    <row r="22" spans="2:6" s="6" customFormat="1" ht="25.5" customHeight="1">
      <c r="B22" s="181" t="s">
        <v>29</v>
      </c>
      <c r="C22" s="181"/>
      <c r="D22" s="181"/>
      <c r="E22" s="181"/>
      <c r="F22" s="181"/>
    </row>
    <row r="23" s="6" customFormat="1" ht="12.75" customHeight="1" thickBot="1"/>
    <row r="24" spans="2:4" s="6" customFormat="1" ht="12.75" customHeight="1">
      <c r="B24" s="8" t="s">
        <v>3</v>
      </c>
      <c r="C24" s="9">
        <v>60</v>
      </c>
      <c r="D24" s="16"/>
    </row>
    <row r="25" spans="2:4" s="6" customFormat="1" ht="12.75" customHeight="1">
      <c r="B25" s="10" t="s">
        <v>30</v>
      </c>
      <c r="C25" s="11">
        <v>24</v>
      </c>
      <c r="D25" s="16"/>
    </row>
    <row r="26" spans="2:4" s="6" customFormat="1" ht="12.75" customHeight="1">
      <c r="B26" s="10" t="s">
        <v>109</v>
      </c>
      <c r="C26" s="180">
        <v>40</v>
      </c>
      <c r="D26" s="17"/>
    </row>
    <row r="27" spans="2:4" s="6" customFormat="1" ht="12.75" customHeight="1">
      <c r="B27" s="10" t="s">
        <v>31</v>
      </c>
      <c r="C27" s="23">
        <v>12</v>
      </c>
      <c r="D27" s="17"/>
    </row>
    <row r="28" spans="1:10" s="6" customFormat="1" ht="12.75" customHeight="1">
      <c r="A28" s="13"/>
      <c r="B28" s="115" t="s">
        <v>32</v>
      </c>
      <c r="C28" s="152">
        <v>2988</v>
      </c>
      <c r="D28" s="17"/>
      <c r="E28" s="13"/>
      <c r="F28" s="13"/>
      <c r="G28" s="13"/>
      <c r="H28" s="13"/>
      <c r="I28" s="13"/>
      <c r="J28" s="13"/>
    </row>
    <row r="29" spans="2:3" s="6" customFormat="1" ht="12.75" customHeight="1" thickBot="1">
      <c r="B29" s="46" t="s">
        <v>110</v>
      </c>
      <c r="C29" s="72">
        <v>49.8</v>
      </c>
    </row>
    <row r="30" spans="1:10" s="6" customFormat="1" ht="12.7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2:10" s="6" customFormat="1" ht="12.75" customHeight="1" thickBot="1">
      <c r="B31" s="71" t="s">
        <v>33</v>
      </c>
      <c r="C31" s="153">
        <v>45</v>
      </c>
      <c r="D31" s="14"/>
      <c r="J31" s="7"/>
    </row>
    <row r="32" spans="2:4" s="6" customFormat="1" ht="12.75" customHeight="1" thickBot="1">
      <c r="B32" s="73"/>
      <c r="C32" s="154"/>
      <c r="D32" s="14"/>
    </row>
    <row r="33" spans="2:4" s="6" customFormat="1" ht="12.75" customHeight="1" thickBot="1">
      <c r="B33" s="71" t="s">
        <v>4</v>
      </c>
      <c r="C33" s="179">
        <v>57</v>
      </c>
      <c r="D33" s="13"/>
    </row>
    <row r="34" s="6" customFormat="1" ht="12.75" customHeight="1"/>
    <row r="35" spans="2:4" s="6" customFormat="1" ht="12.75" customHeight="1">
      <c r="B35" s="7" t="s">
        <v>40</v>
      </c>
      <c r="C35" s="7"/>
      <c r="D35" s="7"/>
    </row>
    <row r="36" spans="2:4" s="6" customFormat="1" ht="12.75" customHeight="1" thickBot="1">
      <c r="B36" s="155"/>
      <c r="C36" s="31" t="s">
        <v>37</v>
      </c>
      <c r="D36" s="15" t="s">
        <v>35</v>
      </c>
    </row>
    <row r="37" spans="2:4" s="6" customFormat="1" ht="12.75" customHeight="1">
      <c r="B37" s="32" t="s">
        <v>38</v>
      </c>
      <c r="C37" s="156">
        <v>36</v>
      </c>
      <c r="D37" s="157">
        <f>C37*C31</f>
        <v>1620</v>
      </c>
    </row>
    <row r="38" spans="2:4" s="6" customFormat="1" ht="12.75" customHeight="1">
      <c r="B38" s="33" t="s">
        <v>39</v>
      </c>
      <c r="C38" s="158">
        <v>24</v>
      </c>
      <c r="D38" s="159">
        <f>24*C33</f>
        <v>1368</v>
      </c>
    </row>
    <row r="39" spans="2:4" s="6" customFormat="1" ht="12.75" customHeight="1" thickBot="1">
      <c r="B39" s="34" t="s">
        <v>5</v>
      </c>
      <c r="C39" s="160"/>
      <c r="D39" s="161">
        <f>SUM(D37:D38)</f>
        <v>2988</v>
      </c>
    </row>
    <row r="40" s="6" customFormat="1" ht="12.75" customHeight="1"/>
    <row r="41" s="6" customFormat="1" ht="12.75" customHeight="1"/>
    <row r="42" s="6" customFormat="1" ht="12.75" customHeight="1"/>
    <row r="43" s="6" customFormat="1" ht="12.75" customHeight="1"/>
    <row r="44" s="6" customFormat="1" ht="12.75" customHeight="1"/>
    <row r="45" s="6" customFormat="1" ht="12.75" customHeight="1"/>
    <row r="46" s="6" customFormat="1" ht="12.75" customHeight="1"/>
    <row r="47" s="6" customFormat="1" ht="12.75" customHeight="1"/>
    <row r="48" s="6" customFormat="1" ht="12.75" customHeight="1"/>
    <row r="49" s="6" customFormat="1" ht="12.75" customHeight="1"/>
    <row r="50" s="6" customFormat="1" ht="12.75" customHeight="1"/>
    <row r="51" s="6" customFormat="1" ht="12.75" customHeight="1"/>
    <row r="52" s="6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6" customFormat="1" ht="12.75" customHeight="1"/>
    <row r="65" s="6" customFormat="1" ht="12.75" customHeight="1"/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/>
    <row r="80" s="6" customFormat="1" ht="12.75"/>
  </sheetData>
  <sheetProtection/>
  <mergeCells count="3">
    <mergeCell ref="B22:F22"/>
    <mergeCell ref="B3:F3"/>
    <mergeCell ref="B12:F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9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.7109375" style="4" customWidth="1"/>
    <col min="2" max="2" width="45.7109375" style="4" customWidth="1"/>
    <col min="3" max="6" width="12.7109375" style="4" customWidth="1"/>
    <col min="7" max="16384" width="9.140625" style="4" customWidth="1"/>
  </cols>
  <sheetData>
    <row r="1" ht="18">
      <c r="B1" s="5" t="s">
        <v>20</v>
      </c>
    </row>
    <row r="2" ht="12.75" customHeight="1"/>
    <row r="3" spans="2:6" ht="25.5" customHeight="1">
      <c r="B3" s="210" t="s">
        <v>36</v>
      </c>
      <c r="C3" s="210"/>
      <c r="D3" s="210"/>
      <c r="E3" s="210"/>
      <c r="F3" s="49"/>
    </row>
    <row r="4" ht="12.75" customHeight="1" thickBot="1"/>
    <row r="5" spans="2:6" ht="12.75" customHeight="1" thickBot="1">
      <c r="B5" s="191" t="s">
        <v>45</v>
      </c>
      <c r="C5" s="192"/>
      <c r="D5" s="192"/>
      <c r="E5" s="193"/>
      <c r="F5" s="50"/>
    </row>
    <row r="6" ht="12.75" customHeight="1" thickBot="1"/>
    <row r="7" spans="2:4" s="26" customFormat="1" ht="25.5" customHeight="1">
      <c r="B7" s="25" t="s">
        <v>41</v>
      </c>
      <c r="C7" s="38" t="s">
        <v>42</v>
      </c>
      <c r="D7" s="30" t="s">
        <v>35</v>
      </c>
    </row>
    <row r="8" spans="2:4" s="26" customFormat="1" ht="12.75" customHeight="1">
      <c r="B8" s="27" t="s">
        <v>46</v>
      </c>
      <c r="C8" s="39" t="s">
        <v>43</v>
      </c>
      <c r="D8" s="79">
        <v>38300</v>
      </c>
    </row>
    <row r="9" spans="2:4" s="26" customFormat="1" ht="12.75" customHeight="1">
      <c r="B9" s="27" t="s">
        <v>6</v>
      </c>
      <c r="C9" s="39" t="s">
        <v>43</v>
      </c>
      <c r="D9" s="78">
        <v>28900</v>
      </c>
    </row>
    <row r="10" spans="2:4" s="26" customFormat="1" ht="12.75" customHeight="1">
      <c r="B10" s="27" t="s">
        <v>7</v>
      </c>
      <c r="C10" s="39" t="s">
        <v>43</v>
      </c>
      <c r="D10" s="78">
        <v>35100</v>
      </c>
    </row>
    <row r="11" spans="2:4" s="26" customFormat="1" ht="12.75" customHeight="1">
      <c r="B11" s="27" t="s">
        <v>44</v>
      </c>
      <c r="C11" s="39" t="s">
        <v>43</v>
      </c>
      <c r="D11" s="78">
        <v>28800</v>
      </c>
    </row>
    <row r="12" spans="2:4" s="26" customFormat="1" ht="12.75" customHeight="1">
      <c r="B12" s="27" t="s">
        <v>8</v>
      </c>
      <c r="C12" s="39" t="s">
        <v>43</v>
      </c>
      <c r="D12" s="78">
        <v>17600</v>
      </c>
    </row>
    <row r="13" spans="2:4" s="26" customFormat="1" ht="12.75" customHeight="1">
      <c r="B13" s="27" t="s">
        <v>9</v>
      </c>
      <c r="C13" s="39" t="s">
        <v>43</v>
      </c>
      <c r="D13" s="78">
        <v>4800</v>
      </c>
    </row>
    <row r="14" spans="2:4" s="26" customFormat="1" ht="12.75" customHeight="1">
      <c r="B14" s="27" t="s">
        <v>50</v>
      </c>
      <c r="C14" s="39" t="s">
        <v>43</v>
      </c>
      <c r="D14" s="78">
        <f>8%*601000</f>
        <v>48080</v>
      </c>
    </row>
    <row r="15" spans="2:4" s="26" customFormat="1" ht="12.75" customHeight="1">
      <c r="B15" s="27" t="s">
        <v>49</v>
      </c>
      <c r="C15" s="39" t="s">
        <v>43</v>
      </c>
      <c r="D15" s="78">
        <f>12%*402000</f>
        <v>48240</v>
      </c>
    </row>
    <row r="16" spans="2:4" s="26" customFormat="1" ht="12.75" customHeight="1">
      <c r="B16" s="27" t="s">
        <v>47</v>
      </c>
      <c r="C16" s="39" t="s">
        <v>43</v>
      </c>
      <c r="D16" s="78">
        <f>5%*186000</f>
        <v>9300</v>
      </c>
    </row>
    <row r="17" spans="2:4" s="26" customFormat="1" ht="12.75" customHeight="1">
      <c r="B17" s="27" t="s">
        <v>48</v>
      </c>
      <c r="C17" s="39" t="s">
        <v>43</v>
      </c>
      <c r="D17" s="78">
        <f>20%*382000</f>
        <v>76400</v>
      </c>
    </row>
    <row r="18" spans="2:4" s="26" customFormat="1" ht="12.75" customHeight="1">
      <c r="B18" s="204"/>
      <c r="C18" s="205"/>
      <c r="D18" s="206"/>
    </row>
    <row r="19" spans="2:5" s="26" customFormat="1" ht="12.75" customHeight="1" thickBot="1">
      <c r="B19" s="207" t="s">
        <v>51</v>
      </c>
      <c r="C19" s="208"/>
      <c r="D19" s="77">
        <f>D8+D9+D10+D11+D12+D13+D14+D15+D16+D17</f>
        <v>335520</v>
      </c>
      <c r="E19" s="26">
        <v>419220</v>
      </c>
    </row>
    <row r="20" spans="1:5" s="26" customFormat="1" ht="12.75" customHeight="1" thickBot="1">
      <c r="A20" s="43"/>
      <c r="B20" s="43"/>
      <c r="C20" s="44"/>
      <c r="D20" s="45"/>
      <c r="E20" s="43"/>
    </row>
    <row r="21" spans="1:6" s="26" customFormat="1" ht="12.75" customHeight="1" thickBot="1">
      <c r="A21" s="43"/>
      <c r="B21" s="191" t="s">
        <v>52</v>
      </c>
      <c r="C21" s="192"/>
      <c r="D21" s="192"/>
      <c r="E21" s="193"/>
      <c r="F21" s="50"/>
    </row>
    <row r="22" spans="1:5" s="26" customFormat="1" ht="12.75" customHeight="1" thickBot="1">
      <c r="A22" s="43"/>
      <c r="B22" s="43"/>
      <c r="C22" s="44"/>
      <c r="D22" s="45"/>
      <c r="E22" s="43"/>
    </row>
    <row r="23" spans="2:4" s="26" customFormat="1" ht="12.75" customHeight="1">
      <c r="B23" s="47" t="s">
        <v>53</v>
      </c>
      <c r="C23" s="48" t="s">
        <v>62</v>
      </c>
      <c r="D23" s="51">
        <v>-9700</v>
      </c>
    </row>
    <row r="24" spans="2:4" s="26" customFormat="1" ht="12.75" customHeight="1">
      <c r="B24" s="27" t="s">
        <v>54</v>
      </c>
      <c r="C24" s="39" t="s">
        <v>62</v>
      </c>
      <c r="D24" s="42">
        <v>103200</v>
      </c>
    </row>
    <row r="25" spans="2:4" s="26" customFormat="1" ht="12.75" customHeight="1">
      <c r="B25" s="204"/>
      <c r="C25" s="205"/>
      <c r="D25" s="206"/>
    </row>
    <row r="26" spans="2:4" s="26" customFormat="1" ht="12.75" customHeight="1" thickBot="1">
      <c r="B26" s="207" t="s">
        <v>55</v>
      </c>
      <c r="C26" s="208"/>
      <c r="D26" s="76">
        <v>93500</v>
      </c>
    </row>
    <row r="27" spans="1:5" s="26" customFormat="1" ht="12.75" customHeight="1" thickBot="1">
      <c r="A27" s="43"/>
      <c r="B27" s="43"/>
      <c r="C27" s="44"/>
      <c r="D27" s="45"/>
      <c r="E27" s="43"/>
    </row>
    <row r="28" spans="1:5" s="26" customFormat="1" ht="12.75" customHeight="1" thickBot="1">
      <c r="A28" s="43"/>
      <c r="B28" s="191" t="s">
        <v>57</v>
      </c>
      <c r="C28" s="192"/>
      <c r="D28" s="192"/>
      <c r="E28" s="193"/>
    </row>
    <row r="29" spans="1:5" s="26" customFormat="1" ht="12.75" customHeight="1" thickBot="1">
      <c r="A29" s="43"/>
      <c r="B29" s="43"/>
      <c r="C29" s="44"/>
      <c r="D29" s="45"/>
      <c r="E29" s="43"/>
    </row>
    <row r="30" spans="1:5" s="26" customFormat="1" ht="12.75" customHeight="1">
      <c r="A30" s="43"/>
      <c r="B30" s="47" t="s">
        <v>51</v>
      </c>
      <c r="C30" s="48" t="s">
        <v>43</v>
      </c>
      <c r="D30" s="51">
        <v>419220</v>
      </c>
      <c r="E30" s="43"/>
    </row>
    <row r="31" spans="1:5" s="26" customFormat="1" ht="12.75" customHeight="1">
      <c r="A31" s="43"/>
      <c r="B31" s="27" t="s">
        <v>55</v>
      </c>
      <c r="C31" s="39" t="s">
        <v>62</v>
      </c>
      <c r="D31" s="42">
        <v>93500</v>
      </c>
      <c r="E31" s="43"/>
    </row>
    <row r="32" spans="1:5" s="26" customFormat="1" ht="12.75" customHeight="1">
      <c r="A32" s="43"/>
      <c r="B32" s="204"/>
      <c r="C32" s="205"/>
      <c r="D32" s="206"/>
      <c r="E32" s="43"/>
    </row>
    <row r="33" spans="1:5" s="26" customFormat="1" ht="12.75" customHeight="1" thickBot="1">
      <c r="A33" s="43"/>
      <c r="B33" s="207" t="s">
        <v>56</v>
      </c>
      <c r="C33" s="208"/>
      <c r="D33" s="76">
        <v>325720</v>
      </c>
      <c r="E33" s="43"/>
    </row>
    <row r="34" spans="1:5" s="26" customFormat="1" ht="12.75" customHeight="1" thickBot="1">
      <c r="A34" s="43"/>
      <c r="B34" s="43"/>
      <c r="C34" s="44"/>
      <c r="D34" s="45"/>
      <c r="E34" s="43"/>
    </row>
    <row r="35" spans="1:5" s="26" customFormat="1" ht="25.5" customHeight="1" thickBot="1">
      <c r="A35" s="43"/>
      <c r="B35" s="198" t="s">
        <v>58</v>
      </c>
      <c r="C35" s="199"/>
      <c r="D35" s="199"/>
      <c r="E35" s="200"/>
    </row>
    <row r="36" spans="1:5" s="26" customFormat="1" ht="12.75" customHeight="1" thickBot="1">
      <c r="A36" s="43"/>
      <c r="B36" s="43"/>
      <c r="C36" s="44"/>
      <c r="D36" s="45"/>
      <c r="E36" s="43"/>
    </row>
    <row r="37" spans="2:4" s="26" customFormat="1" ht="12.75" customHeight="1">
      <c r="B37" s="47" t="s">
        <v>59</v>
      </c>
      <c r="C37" s="48" t="s">
        <v>62</v>
      </c>
      <c r="D37" s="51">
        <v>42000</v>
      </c>
    </row>
    <row r="38" spans="2:4" s="26" customFormat="1" ht="12.75" customHeight="1">
      <c r="B38" s="204"/>
      <c r="C38" s="205"/>
      <c r="D38" s="206"/>
    </row>
    <row r="39" spans="2:4" s="26" customFormat="1" ht="12.75" customHeight="1" thickBot="1">
      <c r="B39" s="207" t="s">
        <v>63</v>
      </c>
      <c r="C39" s="208"/>
      <c r="D39" s="76">
        <v>56000</v>
      </c>
    </row>
    <row r="40" spans="1:5" s="26" customFormat="1" ht="12.75" customHeight="1" thickBot="1">
      <c r="A40" s="43"/>
      <c r="B40" s="43"/>
      <c r="C40" s="44"/>
      <c r="D40" s="45"/>
      <c r="E40" s="43"/>
    </row>
    <row r="41" spans="1:5" s="26" customFormat="1" ht="12.75" customHeight="1">
      <c r="A41" s="43"/>
      <c r="B41" s="87" t="s">
        <v>64</v>
      </c>
      <c r="C41" s="88"/>
      <c r="D41" s="88"/>
      <c r="E41" s="89"/>
    </row>
    <row r="42" spans="1:5" s="26" customFormat="1" ht="12.75" customHeight="1" thickBot="1">
      <c r="A42" s="43"/>
      <c r="B42" s="194"/>
      <c r="C42" s="195"/>
      <c r="D42" s="195"/>
      <c r="E42" s="90"/>
    </row>
    <row r="43" spans="1:5" s="26" customFormat="1" ht="12.75" customHeight="1" thickBot="1">
      <c r="A43" s="43"/>
      <c r="B43" s="43"/>
      <c r="C43" s="44"/>
      <c r="D43" s="45"/>
      <c r="E43" s="43"/>
    </row>
    <row r="44" spans="1:5" s="26" customFormat="1" ht="12.75" customHeight="1" thickBot="1">
      <c r="A44" s="43"/>
      <c r="B44" s="191" t="s">
        <v>60</v>
      </c>
      <c r="C44" s="192"/>
      <c r="D44" s="192"/>
      <c r="E44" s="193"/>
    </row>
    <row r="45" spans="1:5" s="26" customFormat="1" ht="12.75" customHeight="1" thickBot="1">
      <c r="A45" s="43"/>
      <c r="B45" s="43"/>
      <c r="C45" s="44"/>
      <c r="D45" s="45"/>
      <c r="E45" s="43"/>
    </row>
    <row r="46" spans="1:5" s="26" customFormat="1" ht="12.75" customHeight="1" thickBot="1">
      <c r="A46" s="43"/>
      <c r="B46" s="196" t="s">
        <v>61</v>
      </c>
      <c r="C46" s="197"/>
      <c r="D46" s="80">
        <v>381720</v>
      </c>
      <c r="E46" s="43"/>
    </row>
    <row r="47" spans="1:5" s="26" customFormat="1" ht="12.75" customHeight="1" thickBot="1">
      <c r="A47" s="43"/>
      <c r="B47" s="43"/>
      <c r="C47" s="44"/>
      <c r="D47" s="45"/>
      <c r="E47" s="43"/>
    </row>
    <row r="48" spans="2:5" s="26" customFormat="1" ht="12.75" customHeight="1" thickBot="1">
      <c r="B48" s="191" t="s">
        <v>67</v>
      </c>
      <c r="C48" s="192"/>
      <c r="D48" s="192"/>
      <c r="E48" s="193"/>
    </row>
    <row r="49" spans="2:4" s="26" customFormat="1" ht="12.75" customHeight="1" thickBot="1">
      <c r="B49" s="43"/>
      <c r="C49" s="44"/>
      <c r="D49" s="45"/>
    </row>
    <row r="50" spans="2:4" s="26" customFormat="1" ht="12.75" customHeight="1" thickBot="1">
      <c r="B50" s="196" t="s">
        <v>65</v>
      </c>
      <c r="C50" s="197"/>
      <c r="D50" s="81">
        <v>522904</v>
      </c>
    </row>
    <row r="51" spans="2:4" s="26" customFormat="1" ht="12.75" customHeight="1" thickBot="1">
      <c r="B51" s="43"/>
      <c r="C51" s="44"/>
      <c r="D51" s="45"/>
    </row>
    <row r="52" spans="2:5" s="26" customFormat="1" ht="12.75" customHeight="1">
      <c r="B52" s="87" t="s">
        <v>66</v>
      </c>
      <c r="C52" s="91"/>
      <c r="D52" s="91"/>
      <c r="E52" s="92"/>
    </row>
    <row r="53" spans="2:5" s="26" customFormat="1" ht="12.75" customHeight="1" thickBot="1">
      <c r="B53" s="194"/>
      <c r="C53" s="195"/>
      <c r="D53" s="195"/>
      <c r="E53" s="90"/>
    </row>
    <row r="54" spans="2:4" s="26" customFormat="1" ht="12.75" customHeight="1" thickBot="1">
      <c r="B54" s="43"/>
      <c r="C54" s="44"/>
      <c r="D54" s="45"/>
    </row>
    <row r="55" spans="2:4" s="26" customFormat="1" ht="12.75" customHeight="1" thickBot="1">
      <c r="B55" s="191" t="s">
        <v>68</v>
      </c>
      <c r="C55" s="192"/>
      <c r="D55" s="193"/>
    </row>
    <row r="56" spans="2:4" s="26" customFormat="1" ht="12.75" customHeight="1" thickBot="1">
      <c r="B56" s="43"/>
      <c r="C56" s="44"/>
      <c r="D56" s="45"/>
    </row>
    <row r="57" spans="2:4" s="26" customFormat="1" ht="12.75" customHeight="1">
      <c r="B57" s="47" t="s">
        <v>69</v>
      </c>
      <c r="C57" s="54"/>
      <c r="D57" s="82">
        <v>522904</v>
      </c>
    </row>
    <row r="58" spans="2:4" s="26" customFormat="1" ht="12.75" customHeight="1">
      <c r="B58" s="27" t="s">
        <v>10</v>
      </c>
      <c r="C58" s="40"/>
      <c r="D58" s="52">
        <v>40</v>
      </c>
    </row>
    <row r="59" spans="2:4" s="26" customFormat="1" ht="12.75" customHeight="1">
      <c r="B59" s="27" t="s">
        <v>71</v>
      </c>
      <c r="C59" s="40"/>
      <c r="D59" s="52">
        <v>365</v>
      </c>
    </row>
    <row r="60" spans="2:4" s="26" customFormat="1" ht="12.75" customHeight="1">
      <c r="B60" s="27" t="s">
        <v>70</v>
      </c>
      <c r="C60" s="40"/>
      <c r="D60" s="21">
        <v>0.7</v>
      </c>
    </row>
    <row r="61" spans="2:4" s="26" customFormat="1" ht="12.75" customHeight="1">
      <c r="B61" s="27" t="s">
        <v>72</v>
      </c>
      <c r="C61" s="41"/>
      <c r="D61" s="42">
        <v>10220</v>
      </c>
    </row>
    <row r="62" spans="2:4" s="26" customFormat="1" ht="12.75" customHeight="1">
      <c r="B62" s="204"/>
      <c r="C62" s="205"/>
      <c r="D62" s="206"/>
    </row>
    <row r="63" spans="2:4" s="26" customFormat="1" ht="12.75" customHeight="1" thickBot="1">
      <c r="B63" s="207" t="s">
        <v>73</v>
      </c>
      <c r="C63" s="208"/>
      <c r="D63" s="83">
        <v>51.16</v>
      </c>
    </row>
    <row r="64" spans="2:5" s="26" customFormat="1" ht="12.75" customHeight="1" thickBot="1">
      <c r="B64" s="43"/>
      <c r="C64" s="53"/>
      <c r="D64" s="45"/>
      <c r="E64" s="43"/>
    </row>
    <row r="65" spans="2:5" s="26" customFormat="1" ht="12.75" customHeight="1">
      <c r="B65" s="87" t="s">
        <v>74</v>
      </c>
      <c r="C65" s="91"/>
      <c r="D65" s="91"/>
      <c r="E65" s="92"/>
    </row>
    <row r="66" spans="2:5" s="26" customFormat="1" ht="12.75" customHeight="1" thickBot="1">
      <c r="B66" s="194"/>
      <c r="C66" s="195"/>
      <c r="D66" s="195"/>
      <c r="E66" s="209"/>
    </row>
    <row r="67" spans="2:5" s="26" customFormat="1" ht="12.75" customHeight="1" thickBot="1">
      <c r="B67" s="43"/>
      <c r="C67" s="53"/>
      <c r="D67" s="45"/>
      <c r="E67" s="43"/>
    </row>
    <row r="68" spans="2:5" s="26" customFormat="1" ht="25.5" customHeight="1" thickBot="1">
      <c r="B68" s="198" t="s">
        <v>95</v>
      </c>
      <c r="C68" s="199"/>
      <c r="D68" s="199"/>
      <c r="E68" s="200"/>
    </row>
    <row r="69" spans="2:5" s="26" customFormat="1" ht="12.75" customHeight="1" thickBot="1">
      <c r="B69" s="43"/>
      <c r="C69" s="53"/>
      <c r="D69" s="45"/>
      <c r="E69" s="43"/>
    </row>
    <row r="70" spans="2:5" s="26" customFormat="1" ht="12.75" customHeight="1">
      <c r="B70" s="8" t="s">
        <v>75</v>
      </c>
      <c r="C70" s="58"/>
      <c r="D70" s="162">
        <v>28</v>
      </c>
      <c r="E70" s="6"/>
    </row>
    <row r="71" spans="2:5" s="26" customFormat="1" ht="12.75" customHeight="1">
      <c r="B71" s="10" t="s">
        <v>76</v>
      </c>
      <c r="C71" s="55"/>
      <c r="D71" s="163">
        <v>7</v>
      </c>
      <c r="E71" s="6"/>
    </row>
    <row r="72" spans="2:5" s="28" customFormat="1" ht="12.75" customHeight="1">
      <c r="B72" s="10" t="s">
        <v>111</v>
      </c>
      <c r="C72" s="55"/>
      <c r="D72" s="164">
        <v>0.25</v>
      </c>
      <c r="E72" s="6"/>
    </row>
    <row r="73" spans="2:5" s="28" customFormat="1" ht="12.75" customHeight="1">
      <c r="B73" s="10" t="s">
        <v>77</v>
      </c>
      <c r="C73" s="56"/>
      <c r="D73" s="23">
        <v>15</v>
      </c>
      <c r="E73" s="6"/>
    </row>
    <row r="74" spans="2:5" s="28" customFormat="1" ht="12.75" customHeight="1">
      <c r="B74" s="10" t="s">
        <v>78</v>
      </c>
      <c r="C74" s="56"/>
      <c r="D74" s="165">
        <v>1432.61</v>
      </c>
      <c r="E74" s="6"/>
    </row>
    <row r="75" spans="2:5" s="28" customFormat="1" ht="12.75" customHeight="1">
      <c r="B75" s="10" t="s">
        <v>110</v>
      </c>
      <c r="C75" s="56"/>
      <c r="D75" s="165">
        <v>51.16</v>
      </c>
      <c r="E75" s="6"/>
    </row>
    <row r="76" spans="2:5" s="28" customFormat="1" ht="12.75" customHeight="1">
      <c r="B76" s="201"/>
      <c r="C76" s="202"/>
      <c r="D76" s="203"/>
      <c r="E76" s="6"/>
    </row>
    <row r="77" spans="2:5" s="28" customFormat="1" ht="12.75" customHeight="1">
      <c r="B77" s="24" t="s">
        <v>33</v>
      </c>
      <c r="C77" s="57"/>
      <c r="D77" s="165">
        <v>47.41</v>
      </c>
      <c r="E77" s="6" t="s">
        <v>120</v>
      </c>
    </row>
    <row r="78" spans="2:5" s="28" customFormat="1" ht="12.75" customHeight="1">
      <c r="B78" s="185"/>
      <c r="C78" s="186"/>
      <c r="D78" s="187"/>
      <c r="E78" s="6"/>
    </row>
    <row r="79" spans="2:5" s="28" customFormat="1" ht="12.75" customHeight="1" thickBot="1">
      <c r="B79" s="12" t="s">
        <v>4</v>
      </c>
      <c r="C79" s="59"/>
      <c r="D79" s="166">
        <v>62.41</v>
      </c>
      <c r="E79" s="6"/>
    </row>
    <row r="80" spans="2:5" s="28" customFormat="1" ht="12.75" customHeight="1" thickBot="1">
      <c r="B80" s="6"/>
      <c r="C80" s="6"/>
      <c r="D80" s="6"/>
      <c r="E80" s="6"/>
    </row>
    <row r="81" spans="2:5" s="28" customFormat="1" ht="12.75" customHeight="1">
      <c r="B81" s="87" t="s">
        <v>112</v>
      </c>
      <c r="C81" s="167"/>
      <c r="D81" s="168"/>
      <c r="E81" s="6"/>
    </row>
    <row r="82" spans="2:5" s="28" customFormat="1" ht="12.75" customHeight="1">
      <c r="B82" s="188"/>
      <c r="C82" s="189"/>
      <c r="D82" s="190"/>
      <c r="E82" s="6"/>
    </row>
    <row r="83" spans="2:5" s="28" customFormat="1" ht="12.75" customHeight="1" thickBot="1">
      <c r="B83" s="169"/>
      <c r="C83" s="170"/>
      <c r="D83" s="171"/>
      <c r="E83" s="6"/>
    </row>
    <row r="84" spans="2:5" s="28" customFormat="1" ht="12.75" customHeight="1" thickBot="1">
      <c r="B84" s="6"/>
      <c r="C84" s="6"/>
      <c r="D84" s="6"/>
      <c r="E84" s="6"/>
    </row>
    <row r="85" spans="2:5" s="28" customFormat="1" ht="12.75" customHeight="1" thickBot="1">
      <c r="B85" s="191" t="s">
        <v>40</v>
      </c>
      <c r="C85" s="192"/>
      <c r="D85" s="192"/>
      <c r="E85" s="193"/>
    </row>
    <row r="86" spans="2:5" ht="12.75" customHeight="1">
      <c r="B86" s="7"/>
      <c r="C86" s="6"/>
      <c r="D86" s="6"/>
      <c r="E86" s="6"/>
    </row>
    <row r="87" spans="2:5" ht="12.75" customHeight="1" thickBot="1">
      <c r="B87" s="155"/>
      <c r="C87" s="31" t="s">
        <v>37</v>
      </c>
      <c r="D87" s="15" t="s">
        <v>35</v>
      </c>
      <c r="E87" s="6"/>
    </row>
    <row r="88" spans="2:5" ht="12.75" customHeight="1">
      <c r="B88" s="84" t="s">
        <v>38</v>
      </c>
      <c r="C88" s="172">
        <v>21</v>
      </c>
      <c r="D88" s="173">
        <v>995.71</v>
      </c>
      <c r="E88" s="2"/>
    </row>
    <row r="89" spans="2:5" ht="12.75" customHeight="1">
      <c r="B89" s="85" t="s">
        <v>39</v>
      </c>
      <c r="C89" s="174">
        <v>7</v>
      </c>
      <c r="D89" s="175">
        <v>436.9</v>
      </c>
      <c r="E89" s="2"/>
    </row>
    <row r="90" spans="2:5" ht="12.75" customHeight="1">
      <c r="B90" s="182"/>
      <c r="C90" s="183"/>
      <c r="D90" s="184"/>
      <c r="E90" s="2"/>
    </row>
    <row r="91" spans="2:5" ht="12.75" customHeight="1" thickBot="1">
      <c r="B91" s="86" t="s">
        <v>5</v>
      </c>
      <c r="C91" s="176"/>
      <c r="D91" s="177">
        <v>51.16</v>
      </c>
      <c r="E91" s="2"/>
    </row>
    <row r="92" spans="2:5" ht="15">
      <c r="B92" s="2"/>
      <c r="C92" s="2"/>
      <c r="D92" s="2"/>
      <c r="E92" s="2"/>
    </row>
  </sheetData>
  <sheetProtection/>
  <mergeCells count="29">
    <mergeCell ref="B3:E3"/>
    <mergeCell ref="B5:E5"/>
    <mergeCell ref="B28:E28"/>
    <mergeCell ref="B35:E35"/>
    <mergeCell ref="B33:C33"/>
    <mergeCell ref="B26:C26"/>
    <mergeCell ref="B25:D25"/>
    <mergeCell ref="B18:D18"/>
    <mergeCell ref="B21:E21"/>
    <mergeCell ref="B19:C19"/>
    <mergeCell ref="B32:D32"/>
    <mergeCell ref="B44:E44"/>
    <mergeCell ref="B38:D38"/>
    <mergeCell ref="B39:C39"/>
    <mergeCell ref="B66:E66"/>
    <mergeCell ref="B63:C63"/>
    <mergeCell ref="B62:D62"/>
    <mergeCell ref="B53:D53"/>
    <mergeCell ref="B50:C50"/>
    <mergeCell ref="B55:D55"/>
    <mergeCell ref="B90:D90"/>
    <mergeCell ref="B78:D78"/>
    <mergeCell ref="B82:D82"/>
    <mergeCell ref="B85:E85"/>
    <mergeCell ref="B48:E48"/>
    <mergeCell ref="B42:D42"/>
    <mergeCell ref="B46:C46"/>
    <mergeCell ref="B68:E68"/>
    <mergeCell ref="B76:D7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86"/>
  <sheetViews>
    <sheetView zoomScalePageLayoutView="0" workbookViewId="0" topLeftCell="A67">
      <selection activeCell="E76" sqref="E76"/>
    </sheetView>
  </sheetViews>
  <sheetFormatPr defaultColWidth="9.140625" defaultRowHeight="12.75"/>
  <cols>
    <col min="1" max="1" width="3.7109375" style="4" customWidth="1"/>
    <col min="2" max="2" width="40.7109375" style="4" customWidth="1"/>
    <col min="3" max="7" width="12.7109375" style="4" customWidth="1"/>
    <col min="8" max="16384" width="9.140625" style="4" customWidth="1"/>
  </cols>
  <sheetData>
    <row r="1" ht="18">
      <c r="B1" s="5" t="s">
        <v>20</v>
      </c>
    </row>
    <row r="2" s="29" customFormat="1" ht="12.75" customHeight="1"/>
    <row r="3" spans="2:6" s="29" customFormat="1" ht="12.75" customHeight="1">
      <c r="B3" s="181" t="s">
        <v>79</v>
      </c>
      <c r="C3" s="181"/>
      <c r="D3" s="181"/>
      <c r="E3" s="181"/>
      <c r="F3" s="181"/>
    </row>
    <row r="4" spans="7:12" s="29" customFormat="1" ht="12.75" customHeight="1" thickBot="1">
      <c r="G4" s="36"/>
      <c r="H4" s="36"/>
      <c r="I4" s="36"/>
      <c r="J4" s="36"/>
      <c r="K4" s="36"/>
      <c r="L4" s="36"/>
    </row>
    <row r="5" spans="2:12" s="29" customFormat="1" ht="12.75" customHeight="1" thickBot="1">
      <c r="B5" s="191" t="s">
        <v>45</v>
      </c>
      <c r="C5" s="192"/>
      <c r="D5" s="192"/>
      <c r="E5" s="193"/>
      <c r="F5" s="50"/>
      <c r="G5" s="36"/>
      <c r="H5" s="37"/>
      <c r="I5" s="36"/>
      <c r="J5" s="36"/>
      <c r="K5" s="36"/>
      <c r="L5" s="36"/>
    </row>
    <row r="6" spans="2:12" s="29" customFormat="1" ht="12.75" customHeight="1" thickBot="1">
      <c r="B6" s="4"/>
      <c r="C6" s="4"/>
      <c r="D6" s="4"/>
      <c r="E6" s="4"/>
      <c r="F6" s="4"/>
      <c r="G6" s="36"/>
      <c r="H6" s="37"/>
      <c r="I6" s="36"/>
      <c r="J6" s="36"/>
      <c r="K6" s="36"/>
      <c r="L6" s="36"/>
    </row>
    <row r="7" spans="2:12" s="29" customFormat="1" ht="12.75" customHeight="1">
      <c r="B7" s="25" t="s">
        <v>41</v>
      </c>
      <c r="C7" s="38"/>
      <c r="D7" s="30" t="s">
        <v>35</v>
      </c>
      <c r="G7" s="36"/>
      <c r="H7" s="37"/>
      <c r="I7" s="36"/>
      <c r="J7" s="36"/>
      <c r="K7" s="36"/>
      <c r="L7" s="36"/>
    </row>
    <row r="8" spans="2:12" s="29" customFormat="1" ht="12.75" customHeight="1">
      <c r="B8" s="93" t="s">
        <v>84</v>
      </c>
      <c r="C8" s="94" t="s">
        <v>43</v>
      </c>
      <c r="D8" s="79">
        <v>44800</v>
      </c>
      <c r="G8" s="36"/>
      <c r="H8" s="37"/>
      <c r="I8" s="36"/>
      <c r="J8" s="36"/>
      <c r="K8" s="36"/>
      <c r="L8" s="36"/>
    </row>
    <row r="9" spans="2:12" s="29" customFormat="1" ht="12.75" customHeight="1">
      <c r="B9" s="93" t="s">
        <v>85</v>
      </c>
      <c r="C9" s="94" t="s">
        <v>43</v>
      </c>
      <c r="D9" s="42">
        <f>10%*359000</f>
        <v>35900</v>
      </c>
      <c r="G9" s="36"/>
      <c r="H9" s="37"/>
      <c r="I9" s="36"/>
      <c r="J9" s="36"/>
      <c r="K9" s="36"/>
      <c r="L9" s="36"/>
    </row>
    <row r="10" spans="2:12" s="29" customFormat="1" ht="12.75" customHeight="1">
      <c r="B10" s="93" t="s">
        <v>86</v>
      </c>
      <c r="C10" s="94" t="s">
        <v>43</v>
      </c>
      <c r="D10" s="42">
        <f>14%*140000</f>
        <v>19600.000000000004</v>
      </c>
      <c r="G10" s="36"/>
      <c r="H10" s="37"/>
      <c r="I10" s="36"/>
      <c r="J10" s="36"/>
      <c r="K10" s="36"/>
      <c r="L10" s="36"/>
    </row>
    <row r="11" spans="2:12" s="29" customFormat="1" ht="12.75" customHeight="1">
      <c r="B11" s="93" t="s">
        <v>87</v>
      </c>
      <c r="C11" s="94" t="s">
        <v>43</v>
      </c>
      <c r="D11" s="42">
        <f>5%*632000</f>
        <v>31600</v>
      </c>
      <c r="G11" s="36"/>
      <c r="H11" s="36"/>
      <c r="I11" s="36"/>
      <c r="J11" s="36"/>
      <c r="K11" s="36"/>
      <c r="L11" s="36"/>
    </row>
    <row r="12" spans="2:12" s="29" customFormat="1" ht="12.75" customHeight="1">
      <c r="B12" s="93" t="s">
        <v>88</v>
      </c>
      <c r="C12" s="94" t="s">
        <v>43</v>
      </c>
      <c r="D12" s="42">
        <f>20%*117000</f>
        <v>23400</v>
      </c>
      <c r="G12" s="36"/>
      <c r="H12" s="36"/>
      <c r="I12" s="36"/>
      <c r="J12" s="36"/>
      <c r="K12" s="36"/>
      <c r="L12" s="36"/>
    </row>
    <row r="13" spans="2:12" s="29" customFormat="1" ht="12.75" customHeight="1">
      <c r="B13" s="93"/>
      <c r="C13" s="94"/>
      <c r="D13" s="42"/>
      <c r="G13" s="36"/>
      <c r="H13" s="36"/>
      <c r="I13" s="36"/>
      <c r="J13" s="36"/>
      <c r="K13" s="36"/>
      <c r="L13" s="36"/>
    </row>
    <row r="14" spans="2:12" s="29" customFormat="1" ht="12.75" customHeight="1" thickBot="1">
      <c r="B14" s="207" t="s">
        <v>51</v>
      </c>
      <c r="C14" s="208"/>
      <c r="D14" s="105">
        <f>D8+D9+D10+D11+D12</f>
        <v>155300</v>
      </c>
      <c r="G14" s="36"/>
      <c r="H14" s="37"/>
      <c r="I14" s="36"/>
      <c r="J14" s="36"/>
      <c r="K14" s="36"/>
      <c r="L14" s="36"/>
    </row>
    <row r="15" spans="2:12" s="29" customFormat="1" ht="12.75" customHeight="1" thickBot="1">
      <c r="B15" s="36"/>
      <c r="C15" s="96"/>
      <c r="D15" s="97"/>
      <c r="E15" s="36"/>
      <c r="G15" s="36"/>
      <c r="H15" s="36"/>
      <c r="I15" s="36"/>
      <c r="J15" s="36"/>
      <c r="K15" s="36"/>
      <c r="L15" s="36"/>
    </row>
    <row r="16" spans="2:12" s="29" customFormat="1" ht="12.75" customHeight="1" thickBot="1">
      <c r="B16" s="191" t="s">
        <v>52</v>
      </c>
      <c r="C16" s="192"/>
      <c r="D16" s="192"/>
      <c r="E16" s="193"/>
      <c r="F16" s="50"/>
      <c r="G16" s="36"/>
      <c r="H16" s="36"/>
      <c r="I16" s="36"/>
      <c r="J16" s="36"/>
      <c r="K16" s="36"/>
      <c r="L16" s="36"/>
    </row>
    <row r="17" spans="2:12" s="29" customFormat="1" ht="12.75" customHeight="1" thickBot="1">
      <c r="B17" s="36"/>
      <c r="C17" s="96"/>
      <c r="D17" s="97"/>
      <c r="E17" s="36"/>
      <c r="G17" s="36"/>
      <c r="H17" s="36"/>
      <c r="I17" s="36"/>
      <c r="J17" s="36"/>
      <c r="K17" s="36"/>
      <c r="L17" s="36"/>
    </row>
    <row r="18" spans="2:12" s="29" customFormat="1" ht="12.75" customHeight="1">
      <c r="B18" s="35" t="s">
        <v>83</v>
      </c>
      <c r="C18" s="98" t="s">
        <v>62</v>
      </c>
      <c r="D18" s="51">
        <v>12000</v>
      </c>
      <c r="G18" s="36"/>
      <c r="H18" s="36"/>
      <c r="I18" s="36"/>
      <c r="J18" s="36"/>
      <c r="K18" s="36"/>
      <c r="L18" s="36"/>
    </row>
    <row r="19" spans="2:12" s="29" customFormat="1" ht="12.75" customHeight="1">
      <c r="B19" s="99"/>
      <c r="C19" s="100"/>
      <c r="D19" s="101"/>
      <c r="G19" s="43"/>
      <c r="H19" s="43"/>
      <c r="I19" s="43"/>
      <c r="J19" s="43"/>
      <c r="K19" s="36"/>
      <c r="L19" s="36"/>
    </row>
    <row r="20" spans="1:12" s="26" customFormat="1" ht="12.75" customHeight="1" thickBot="1">
      <c r="A20" s="29"/>
      <c r="B20" s="207" t="s">
        <v>55</v>
      </c>
      <c r="C20" s="208"/>
      <c r="D20" s="76">
        <v>12000</v>
      </c>
      <c r="E20" s="29"/>
      <c r="F20" s="29"/>
      <c r="G20" s="43"/>
      <c r="H20" s="43"/>
      <c r="I20" s="43"/>
      <c r="J20" s="43"/>
      <c r="K20" s="43"/>
      <c r="L20" s="43"/>
    </row>
    <row r="21" spans="1:12" s="26" customFormat="1" ht="12.75" customHeight="1" thickBot="1">
      <c r="A21" s="29"/>
      <c r="B21" s="36"/>
      <c r="C21" s="96"/>
      <c r="D21" s="97"/>
      <c r="E21" s="36"/>
      <c r="F21" s="29"/>
      <c r="G21" s="43"/>
      <c r="H21" s="43"/>
      <c r="I21" s="43"/>
      <c r="J21" s="43"/>
      <c r="K21" s="43"/>
      <c r="L21" s="43"/>
    </row>
    <row r="22" spans="1:12" s="26" customFormat="1" ht="12.75" customHeight="1" thickBot="1">
      <c r="A22" s="29"/>
      <c r="B22" s="191" t="s">
        <v>57</v>
      </c>
      <c r="C22" s="192"/>
      <c r="D22" s="192"/>
      <c r="E22" s="193"/>
      <c r="F22" s="29"/>
      <c r="G22" s="43"/>
      <c r="H22" s="43"/>
      <c r="I22" s="43"/>
      <c r="J22" s="43"/>
      <c r="K22" s="43"/>
      <c r="L22" s="43"/>
    </row>
    <row r="23" spans="1:12" s="26" customFormat="1" ht="12.75" customHeight="1" thickBot="1">
      <c r="A23" s="29"/>
      <c r="B23" s="36"/>
      <c r="C23" s="96"/>
      <c r="D23" s="97"/>
      <c r="E23" s="36"/>
      <c r="F23" s="29"/>
      <c r="G23" s="43"/>
      <c r="H23" s="43"/>
      <c r="I23" s="43"/>
      <c r="J23" s="43"/>
      <c r="K23" s="43"/>
      <c r="L23" s="43"/>
    </row>
    <row r="24" spans="1:12" s="26" customFormat="1" ht="12.75" customHeight="1">
      <c r="A24" s="29"/>
      <c r="B24" s="35" t="s">
        <v>51</v>
      </c>
      <c r="C24" s="98" t="s">
        <v>43</v>
      </c>
      <c r="D24" s="51">
        <f>D14</f>
        <v>155300</v>
      </c>
      <c r="E24" s="36"/>
      <c r="F24" s="29"/>
      <c r="G24" s="60"/>
      <c r="H24" s="43"/>
      <c r="I24" s="43"/>
      <c r="J24" s="43"/>
      <c r="K24" s="43"/>
      <c r="L24" s="43"/>
    </row>
    <row r="25" spans="1:12" s="26" customFormat="1" ht="12.75" customHeight="1">
      <c r="A25" s="29"/>
      <c r="B25" s="93" t="s">
        <v>55</v>
      </c>
      <c r="C25" s="94" t="s">
        <v>62</v>
      </c>
      <c r="D25" s="42">
        <f>D20</f>
        <v>12000</v>
      </c>
      <c r="E25" s="36"/>
      <c r="F25" s="29"/>
      <c r="G25" s="61"/>
      <c r="H25" s="62"/>
      <c r="I25" s="62"/>
      <c r="J25" s="62"/>
      <c r="K25" s="43"/>
      <c r="L25" s="43"/>
    </row>
    <row r="26" spans="1:12" s="26" customFormat="1" ht="12.75" customHeight="1">
      <c r="A26" s="29"/>
      <c r="B26" s="93"/>
      <c r="C26" s="94"/>
      <c r="D26" s="42"/>
      <c r="E26" s="36"/>
      <c r="F26" s="29"/>
      <c r="G26" s="61"/>
      <c r="H26" s="62"/>
      <c r="I26" s="62"/>
      <c r="J26" s="62"/>
      <c r="K26" s="43"/>
      <c r="L26" s="43"/>
    </row>
    <row r="27" spans="1:12" s="28" customFormat="1" ht="12.75" customHeight="1" thickBot="1">
      <c r="A27" s="29"/>
      <c r="B27" s="207" t="s">
        <v>56</v>
      </c>
      <c r="C27" s="208"/>
      <c r="D27" s="76">
        <f>D24-D25</f>
        <v>143300</v>
      </c>
      <c r="E27" s="36"/>
      <c r="F27" s="29"/>
      <c r="G27" s="62"/>
      <c r="H27" s="62"/>
      <c r="I27" s="62"/>
      <c r="J27" s="62"/>
      <c r="K27" s="62"/>
      <c r="L27" s="62"/>
    </row>
    <row r="28" spans="1:12" s="28" customFormat="1" ht="12.75" customHeight="1" thickBot="1">
      <c r="A28" s="29"/>
      <c r="B28" s="36"/>
      <c r="C28" s="96"/>
      <c r="D28" s="97"/>
      <c r="E28" s="36"/>
      <c r="F28" s="29"/>
      <c r="G28" s="62"/>
      <c r="H28" s="62"/>
      <c r="I28" s="62"/>
      <c r="J28" s="62"/>
      <c r="K28" s="62"/>
      <c r="L28" s="62"/>
    </row>
    <row r="29" spans="1:12" s="28" customFormat="1" ht="25.5" customHeight="1" thickBot="1">
      <c r="A29" s="29"/>
      <c r="B29" s="198" t="s">
        <v>81</v>
      </c>
      <c r="C29" s="199"/>
      <c r="D29" s="199"/>
      <c r="E29" s="200"/>
      <c r="F29" s="29"/>
      <c r="G29" s="62"/>
      <c r="H29" s="62"/>
      <c r="I29" s="62"/>
      <c r="J29" s="62"/>
      <c r="K29" s="62"/>
      <c r="L29" s="62"/>
    </row>
    <row r="30" spans="1:6" s="28" customFormat="1" ht="12.75" customHeight="1" thickBot="1">
      <c r="A30" s="29"/>
      <c r="B30" s="36"/>
      <c r="C30" s="96"/>
      <c r="D30" s="97"/>
      <c r="E30" s="36"/>
      <c r="F30" s="29"/>
    </row>
    <row r="31" spans="1:10" s="28" customFormat="1" ht="12.75" customHeight="1">
      <c r="A31" s="29"/>
      <c r="B31" s="35" t="s">
        <v>80</v>
      </c>
      <c r="C31" s="98" t="s">
        <v>62</v>
      </c>
      <c r="D31" s="51">
        <v>6240</v>
      </c>
      <c r="E31" s="178" t="s">
        <v>121</v>
      </c>
      <c r="F31" s="29"/>
      <c r="G31" s="4"/>
      <c r="H31" s="4"/>
      <c r="I31" s="4"/>
      <c r="J31" s="4"/>
    </row>
    <row r="32" spans="1:10" s="28" customFormat="1" ht="12.75" customHeight="1">
      <c r="A32" s="29"/>
      <c r="B32" s="102"/>
      <c r="C32" s="103"/>
      <c r="D32" s="106"/>
      <c r="E32" s="29"/>
      <c r="F32" s="29"/>
      <c r="G32" s="4"/>
      <c r="H32" s="4"/>
      <c r="I32" s="4"/>
      <c r="J32" s="4"/>
    </row>
    <row r="33" spans="2:6" ht="12.75" customHeight="1" thickBot="1">
      <c r="B33" s="207" t="s">
        <v>82</v>
      </c>
      <c r="C33" s="208"/>
      <c r="D33" s="76">
        <v>82105.26</v>
      </c>
      <c r="E33" s="29"/>
      <c r="F33" s="29"/>
    </row>
    <row r="34" spans="2:6" ht="12.75" customHeight="1" thickBot="1">
      <c r="B34" s="36"/>
      <c r="C34" s="96"/>
      <c r="D34" s="97"/>
      <c r="E34" s="36"/>
      <c r="F34" s="29"/>
    </row>
    <row r="35" spans="2:6" ht="12.75" customHeight="1">
      <c r="B35" s="218" t="s">
        <v>64</v>
      </c>
      <c r="C35" s="219"/>
      <c r="D35" s="219"/>
      <c r="E35" s="220"/>
      <c r="F35" s="29"/>
    </row>
    <row r="36" spans="2:6" ht="12.75" customHeight="1" thickBot="1">
      <c r="B36" s="221"/>
      <c r="C36" s="222"/>
      <c r="D36" s="222"/>
      <c r="E36" s="223"/>
      <c r="F36" s="29"/>
    </row>
    <row r="37" spans="2:6" ht="12.75" customHeight="1" thickBot="1">
      <c r="B37" s="36"/>
      <c r="C37" s="96"/>
      <c r="D37" s="97"/>
      <c r="E37" s="36"/>
      <c r="F37" s="29"/>
    </row>
    <row r="38" spans="2:6" ht="12.75" customHeight="1" thickBot="1">
      <c r="B38" s="191" t="s">
        <v>60</v>
      </c>
      <c r="C38" s="192"/>
      <c r="D38" s="192"/>
      <c r="E38" s="193"/>
      <c r="F38" s="29"/>
    </row>
    <row r="39" spans="2:6" ht="12.75" customHeight="1" thickBot="1">
      <c r="B39" s="36"/>
      <c r="C39" s="96"/>
      <c r="D39" s="97"/>
      <c r="E39" s="36"/>
      <c r="F39" s="29"/>
    </row>
    <row r="40" spans="2:6" ht="12.75" customHeight="1" thickBot="1">
      <c r="B40" s="196" t="s">
        <v>61</v>
      </c>
      <c r="C40" s="197"/>
      <c r="D40" s="80">
        <v>225405</v>
      </c>
      <c r="E40" s="36"/>
      <c r="F40" s="29"/>
    </row>
    <row r="41" spans="2:6" ht="12.75" customHeight="1" thickBot="1">
      <c r="B41" s="36"/>
      <c r="C41" s="96"/>
      <c r="D41" s="97"/>
      <c r="E41" s="36"/>
      <c r="F41" s="29"/>
    </row>
    <row r="42" spans="2:6" ht="12.75" customHeight="1" thickBot="1">
      <c r="B42" s="191" t="s">
        <v>89</v>
      </c>
      <c r="C42" s="192"/>
      <c r="D42" s="192"/>
      <c r="E42" s="193"/>
      <c r="F42" s="29"/>
    </row>
    <row r="43" spans="2:6" ht="12.75" customHeight="1" thickBot="1">
      <c r="B43" s="36"/>
      <c r="C43" s="96"/>
      <c r="D43" s="97"/>
      <c r="E43" s="29"/>
      <c r="F43" s="29"/>
    </row>
    <row r="44" spans="2:6" ht="12.75" customHeight="1">
      <c r="B44" s="214" t="s">
        <v>61</v>
      </c>
      <c r="C44" s="215"/>
      <c r="D44" s="51">
        <v>225405</v>
      </c>
      <c r="E44" s="29"/>
      <c r="F44" s="29"/>
    </row>
    <row r="45" spans="2:6" ht="12.75" customHeight="1">
      <c r="B45" s="216" t="s">
        <v>11</v>
      </c>
      <c r="C45" s="217"/>
      <c r="D45" s="95">
        <v>59300</v>
      </c>
      <c r="E45" s="29"/>
      <c r="F45" s="29"/>
    </row>
    <row r="46" spans="2:6" ht="12.75" customHeight="1">
      <c r="B46" s="211"/>
      <c r="C46" s="212"/>
      <c r="D46" s="213"/>
      <c r="E46" s="29"/>
      <c r="F46" s="29"/>
    </row>
    <row r="47" spans="2:6" ht="12.75" customHeight="1" thickBot="1">
      <c r="B47" s="224" t="s">
        <v>96</v>
      </c>
      <c r="C47" s="225"/>
      <c r="D47" s="76">
        <f>D44+D45</f>
        <v>284705</v>
      </c>
      <c r="E47" s="29"/>
      <c r="F47" s="29"/>
    </row>
    <row r="48" spans="2:6" ht="12.75" customHeight="1" thickBot="1">
      <c r="B48" s="36"/>
      <c r="C48" s="96"/>
      <c r="D48" s="97"/>
      <c r="E48" s="29"/>
      <c r="F48" s="29"/>
    </row>
    <row r="49" spans="2:6" ht="12.75" customHeight="1" thickBot="1">
      <c r="B49" s="191" t="s">
        <v>68</v>
      </c>
      <c r="C49" s="192"/>
      <c r="D49" s="192"/>
      <c r="E49" s="193"/>
      <c r="F49" s="29"/>
    </row>
    <row r="50" spans="2:6" ht="12.75" customHeight="1" thickBot="1">
      <c r="B50" s="36"/>
      <c r="C50" s="96"/>
      <c r="D50" s="97"/>
      <c r="E50" s="29"/>
      <c r="F50" s="29"/>
    </row>
    <row r="51" spans="2:6" ht="12.75" customHeight="1">
      <c r="B51" s="214" t="s">
        <v>69</v>
      </c>
      <c r="C51" s="215"/>
      <c r="D51" s="107">
        <v>284705</v>
      </c>
      <c r="E51" s="29">
        <v>308705.26</v>
      </c>
      <c r="F51" s="178" t="s">
        <v>122</v>
      </c>
    </row>
    <row r="52" spans="2:6" ht="12.75" customHeight="1">
      <c r="B52" s="216" t="s">
        <v>10</v>
      </c>
      <c r="C52" s="217"/>
      <c r="D52" s="52">
        <v>30</v>
      </c>
      <c r="E52" s="29"/>
      <c r="F52" s="29"/>
    </row>
    <row r="53" spans="2:6" ht="12.75" customHeight="1">
      <c r="B53" s="216" t="s">
        <v>71</v>
      </c>
      <c r="C53" s="217"/>
      <c r="D53" s="52">
        <v>365</v>
      </c>
      <c r="E53" s="29"/>
      <c r="F53" s="29"/>
    </row>
    <row r="54" spans="2:6" ht="12.75" customHeight="1">
      <c r="B54" s="216" t="s">
        <v>70</v>
      </c>
      <c r="C54" s="217"/>
      <c r="D54" s="21">
        <v>0.7</v>
      </c>
      <c r="E54" s="29"/>
      <c r="F54" s="29"/>
    </row>
    <row r="55" spans="2:6" ht="12.75" customHeight="1">
      <c r="B55" s="216" t="s">
        <v>72</v>
      </c>
      <c r="C55" s="217"/>
      <c r="D55" s="95">
        <v>7665</v>
      </c>
      <c r="E55" s="29"/>
      <c r="F55" s="29"/>
    </row>
    <row r="56" spans="2:6" ht="12.75" customHeight="1">
      <c r="B56" s="211"/>
      <c r="C56" s="212"/>
      <c r="D56" s="213"/>
      <c r="E56" s="29"/>
      <c r="F56" s="29"/>
    </row>
    <row r="57" spans="2:6" ht="12.75" customHeight="1" thickBot="1">
      <c r="B57" s="207" t="s">
        <v>73</v>
      </c>
      <c r="C57" s="208"/>
      <c r="D57" s="108">
        <v>37.14</v>
      </c>
      <c r="E57" s="29">
        <v>7.2</v>
      </c>
      <c r="F57" s="29"/>
    </row>
    <row r="58" spans="2:6" ht="12.75" customHeight="1" thickBot="1">
      <c r="B58" s="36"/>
      <c r="C58" s="104"/>
      <c r="D58" s="97"/>
      <c r="E58" s="36"/>
      <c r="F58" s="29"/>
    </row>
    <row r="59" spans="2:6" ht="12.75" customHeight="1">
      <c r="B59" s="218" t="s">
        <v>74</v>
      </c>
      <c r="C59" s="219"/>
      <c r="D59" s="219"/>
      <c r="E59" s="220"/>
      <c r="F59" s="29"/>
    </row>
    <row r="60" spans="2:6" ht="12.75" customHeight="1" thickBot="1">
      <c r="B60" s="221"/>
      <c r="C60" s="222"/>
      <c r="D60" s="222"/>
      <c r="E60" s="223"/>
      <c r="F60" s="29"/>
    </row>
    <row r="61" spans="2:6" ht="12.75" customHeight="1" thickBot="1">
      <c r="B61" s="36"/>
      <c r="C61" s="104"/>
      <c r="D61" s="97"/>
      <c r="E61" s="36"/>
      <c r="F61" s="29"/>
    </row>
    <row r="62" spans="2:6" ht="25.5" customHeight="1" thickBot="1">
      <c r="B62" s="198" t="s">
        <v>90</v>
      </c>
      <c r="C62" s="199"/>
      <c r="D62" s="199"/>
      <c r="E62" s="200"/>
      <c r="F62" s="29"/>
    </row>
    <row r="63" spans="2:6" ht="12.75" customHeight="1" thickBot="1">
      <c r="B63" s="36"/>
      <c r="C63" s="104"/>
      <c r="D63" s="97"/>
      <c r="E63" s="36"/>
      <c r="F63" s="29"/>
    </row>
    <row r="64" spans="1:6" ht="12.75" customHeight="1">
      <c r="A64" s="26"/>
      <c r="B64" s="8" t="s">
        <v>75</v>
      </c>
      <c r="C64" s="58"/>
      <c r="D64" s="162">
        <v>21</v>
      </c>
      <c r="E64" s="6" t="s">
        <v>123</v>
      </c>
      <c r="F64" s="26"/>
    </row>
    <row r="65" spans="1:6" ht="12.75" customHeight="1">
      <c r="A65" s="26"/>
      <c r="B65" s="10" t="s">
        <v>76</v>
      </c>
      <c r="C65" s="55"/>
      <c r="D65" s="163">
        <v>13</v>
      </c>
      <c r="E65" s="6" t="s">
        <v>124</v>
      </c>
      <c r="F65" s="26"/>
    </row>
    <row r="66" spans="1:6" ht="12.75" customHeight="1">
      <c r="A66" s="28"/>
      <c r="B66" s="10" t="s">
        <v>111</v>
      </c>
      <c r="C66" s="55"/>
      <c r="D66" s="164">
        <v>0.6</v>
      </c>
      <c r="E66" s="6"/>
      <c r="F66" s="28"/>
    </row>
    <row r="67" spans="1:6" ht="12.75" customHeight="1">
      <c r="A67" s="28"/>
      <c r="B67" s="10" t="s">
        <v>77</v>
      </c>
      <c r="C67" s="56"/>
      <c r="D67" s="23">
        <v>12</v>
      </c>
      <c r="E67" s="6"/>
      <c r="F67" s="28"/>
    </row>
    <row r="68" spans="1:6" ht="12.75" customHeight="1">
      <c r="A68" s="28"/>
      <c r="B68" s="10" t="s">
        <v>78</v>
      </c>
      <c r="C68" s="56"/>
      <c r="D68" s="165">
        <v>780.01</v>
      </c>
      <c r="E68" s="6"/>
      <c r="F68" s="28"/>
    </row>
    <row r="69" spans="1:6" ht="12.75" customHeight="1">
      <c r="A69" s="28"/>
      <c r="B69" s="10" t="s">
        <v>110</v>
      </c>
      <c r="C69" s="56"/>
      <c r="D69" s="165">
        <v>37.14</v>
      </c>
      <c r="E69" s="6"/>
      <c r="F69" s="28"/>
    </row>
    <row r="70" spans="1:6" ht="12.75" customHeight="1">
      <c r="A70" s="28"/>
      <c r="B70" s="201"/>
      <c r="C70" s="202"/>
      <c r="D70" s="203"/>
      <c r="E70" s="6"/>
      <c r="F70" s="28"/>
    </row>
    <row r="71" spans="1:6" ht="12.75" customHeight="1">
      <c r="A71" s="28"/>
      <c r="B71" s="24" t="s">
        <v>33</v>
      </c>
      <c r="C71" s="57"/>
      <c r="D71" s="165">
        <v>29.94</v>
      </c>
      <c r="E71" s="6"/>
      <c r="F71" s="28"/>
    </row>
    <row r="72" spans="1:6" ht="12.75" customHeight="1">
      <c r="A72" s="28"/>
      <c r="B72" s="185"/>
      <c r="C72" s="186"/>
      <c r="D72" s="187"/>
      <c r="E72" s="6"/>
      <c r="F72" s="28"/>
    </row>
    <row r="73" spans="1:6" ht="12.75" customHeight="1" thickBot="1">
      <c r="A73" s="28"/>
      <c r="B73" s="12" t="s">
        <v>4</v>
      </c>
      <c r="C73" s="59"/>
      <c r="D73" s="166">
        <v>41.9</v>
      </c>
      <c r="E73" s="6"/>
      <c r="F73" s="28"/>
    </row>
    <row r="74" spans="1:6" ht="12.75" customHeight="1" thickBot="1">
      <c r="A74" s="28"/>
      <c r="B74" s="6"/>
      <c r="C74" s="6"/>
      <c r="D74" s="6"/>
      <c r="E74" s="6"/>
      <c r="F74" s="28"/>
    </row>
    <row r="75" spans="1:6" ht="12.75" customHeight="1">
      <c r="A75" s="28"/>
      <c r="B75" s="87" t="s">
        <v>112</v>
      </c>
      <c r="C75" s="167"/>
      <c r="D75" s="168"/>
      <c r="E75" s="6"/>
      <c r="F75" s="28"/>
    </row>
    <row r="76" spans="1:6" ht="12.75" customHeight="1">
      <c r="A76" s="28"/>
      <c r="B76" s="188"/>
      <c r="C76" s="189"/>
      <c r="D76" s="190"/>
      <c r="E76" s="6"/>
      <c r="F76" s="28"/>
    </row>
    <row r="77" spans="1:6" ht="12.75" customHeight="1" thickBot="1">
      <c r="A77" s="28"/>
      <c r="B77" s="169"/>
      <c r="C77" s="170"/>
      <c r="D77" s="171"/>
      <c r="E77" s="6"/>
      <c r="F77" s="28"/>
    </row>
    <row r="78" spans="1:6" ht="12.75" customHeight="1" thickBot="1">
      <c r="A78" s="28"/>
      <c r="B78" s="6"/>
      <c r="C78" s="6"/>
      <c r="D78" s="6"/>
      <c r="E78" s="6"/>
      <c r="F78" s="28"/>
    </row>
    <row r="79" spans="1:6" ht="12.75" customHeight="1" thickBot="1">
      <c r="A79" s="28"/>
      <c r="B79" s="191" t="s">
        <v>40</v>
      </c>
      <c r="C79" s="192"/>
      <c r="D79" s="192"/>
      <c r="E79" s="193"/>
      <c r="F79" s="28"/>
    </row>
    <row r="80" spans="2:5" ht="12.75" customHeight="1">
      <c r="B80" s="7"/>
      <c r="C80" s="6"/>
      <c r="D80" s="6"/>
      <c r="E80" s="6"/>
    </row>
    <row r="81" spans="2:5" ht="12.75" customHeight="1" thickBot="1">
      <c r="B81" s="155"/>
      <c r="C81" s="31" t="s">
        <v>37</v>
      </c>
      <c r="D81" s="15" t="s">
        <v>35</v>
      </c>
      <c r="E81" s="6"/>
    </row>
    <row r="82" spans="2:5" ht="12.75" customHeight="1">
      <c r="B82" s="84" t="s">
        <v>38</v>
      </c>
      <c r="C82" s="172">
        <v>8</v>
      </c>
      <c r="D82" s="173">
        <v>251.53</v>
      </c>
      <c r="E82" s="2" t="s">
        <v>125</v>
      </c>
    </row>
    <row r="83" spans="2:5" ht="12.75" customHeight="1">
      <c r="B83" s="85" t="s">
        <v>39</v>
      </c>
      <c r="C83" s="174">
        <v>13</v>
      </c>
      <c r="D83" s="175">
        <v>528.49</v>
      </c>
      <c r="E83" s="2">
        <v>12.6</v>
      </c>
    </row>
    <row r="84" spans="2:5" ht="12.75" customHeight="1">
      <c r="B84" s="182"/>
      <c r="C84" s="183"/>
      <c r="D84" s="184"/>
      <c r="E84" s="2"/>
    </row>
    <row r="85" spans="2:5" ht="12.75" customHeight="1" thickBot="1">
      <c r="B85" s="86" t="s">
        <v>5</v>
      </c>
      <c r="C85" s="176"/>
      <c r="D85" s="177">
        <v>780.01</v>
      </c>
      <c r="E85" s="2"/>
    </row>
    <row r="86" spans="2:5" ht="12.75" customHeight="1">
      <c r="B86" s="2"/>
      <c r="C86" s="2"/>
      <c r="D86" s="2"/>
      <c r="E86" s="2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sheetProtection/>
  <mergeCells count="34">
    <mergeCell ref="B36:E36"/>
    <mergeCell ref="B51:C51"/>
    <mergeCell ref="B52:C52"/>
    <mergeCell ref="B53:C53"/>
    <mergeCell ref="B38:E38"/>
    <mergeCell ref="B42:E42"/>
    <mergeCell ref="B40:C40"/>
    <mergeCell ref="B47:C47"/>
    <mergeCell ref="B3:F3"/>
    <mergeCell ref="B5:E5"/>
    <mergeCell ref="B14:C14"/>
    <mergeCell ref="B20:C20"/>
    <mergeCell ref="B16:E16"/>
    <mergeCell ref="B35:E35"/>
    <mergeCell ref="B72:D72"/>
    <mergeCell ref="B54:C54"/>
    <mergeCell ref="B55:C55"/>
    <mergeCell ref="B57:C57"/>
    <mergeCell ref="B62:E62"/>
    <mergeCell ref="B49:E49"/>
    <mergeCell ref="B59:E59"/>
    <mergeCell ref="B70:D70"/>
    <mergeCell ref="B56:D56"/>
    <mergeCell ref="B60:E60"/>
    <mergeCell ref="B46:D46"/>
    <mergeCell ref="B76:D76"/>
    <mergeCell ref="B79:E79"/>
    <mergeCell ref="B84:D84"/>
    <mergeCell ref="B22:E22"/>
    <mergeCell ref="B27:C27"/>
    <mergeCell ref="B29:E29"/>
    <mergeCell ref="B33:C33"/>
    <mergeCell ref="B44:C44"/>
    <mergeCell ref="B45:C4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N4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4" customWidth="1"/>
    <col min="2" max="2" width="65.7109375" style="4" customWidth="1"/>
    <col min="3" max="9" width="9.7109375" style="4" customWidth="1"/>
    <col min="10" max="10" width="11.7109375" style="4" customWidth="1"/>
    <col min="11" max="16384" width="9.140625" style="4" customWidth="1"/>
  </cols>
  <sheetData>
    <row r="1" spans="2:10" ht="18">
      <c r="B1" s="5" t="s">
        <v>21</v>
      </c>
      <c r="C1" s="2"/>
      <c r="D1" s="2"/>
      <c r="E1" s="2"/>
      <c r="F1" s="2"/>
      <c r="G1" s="2"/>
      <c r="H1" s="2"/>
      <c r="I1" s="2"/>
      <c r="J1" s="2"/>
    </row>
    <row r="2" spans="2:10" s="29" customFormat="1" ht="12.75" customHeight="1">
      <c r="B2" s="6"/>
      <c r="C2" s="6"/>
      <c r="D2" s="6"/>
      <c r="E2" s="6"/>
      <c r="F2" s="6"/>
      <c r="G2" s="6"/>
      <c r="H2" s="6"/>
      <c r="I2" s="6"/>
      <c r="J2" s="6"/>
    </row>
    <row r="3" spans="2:10" s="29" customFormat="1" ht="25.5" customHeight="1">
      <c r="B3" s="239" t="s">
        <v>104</v>
      </c>
      <c r="C3" s="239"/>
      <c r="D3" s="239"/>
      <c r="E3" s="239"/>
      <c r="F3" s="239"/>
      <c r="G3" s="239"/>
      <c r="H3" s="239"/>
      <c r="I3" s="239"/>
      <c r="J3" s="6"/>
    </row>
    <row r="4" spans="2:10" s="29" customFormat="1" ht="12.75" customHeight="1" thickBot="1">
      <c r="B4" s="6"/>
      <c r="C4" s="6"/>
      <c r="D4" s="6"/>
      <c r="E4" s="6"/>
      <c r="F4" s="6"/>
      <c r="G4" s="6"/>
      <c r="H4" s="6"/>
      <c r="I4" s="6"/>
      <c r="J4" s="6"/>
    </row>
    <row r="5" spans="2:10" s="26" customFormat="1" ht="12.75" customHeight="1" thickBot="1">
      <c r="B5" s="130"/>
      <c r="C5" s="131" t="s">
        <v>12</v>
      </c>
      <c r="D5" s="131" t="s">
        <v>13</v>
      </c>
      <c r="E5" s="131" t="s">
        <v>14</v>
      </c>
      <c r="F5" s="131" t="s">
        <v>15</v>
      </c>
      <c r="G5" s="131" t="s">
        <v>16</v>
      </c>
      <c r="H5" s="131" t="s">
        <v>17</v>
      </c>
      <c r="I5" s="131" t="s">
        <v>18</v>
      </c>
      <c r="J5" s="132" t="s">
        <v>93</v>
      </c>
    </row>
    <row r="6" spans="2:10" s="26" customFormat="1" ht="12.75" customHeight="1" thickBot="1">
      <c r="B6" s="116" t="s">
        <v>102</v>
      </c>
      <c r="C6" s="117">
        <v>500</v>
      </c>
      <c r="D6" s="117">
        <v>500</v>
      </c>
      <c r="E6" s="117">
        <v>500</v>
      </c>
      <c r="F6" s="117">
        <v>500</v>
      </c>
      <c r="G6" s="117">
        <v>500</v>
      </c>
      <c r="H6" s="117">
        <v>500</v>
      </c>
      <c r="I6" s="117">
        <v>500</v>
      </c>
      <c r="J6" s="133">
        <f>SUM(C6:I6)</f>
        <v>3500</v>
      </c>
    </row>
    <row r="7" spans="2:10" s="26" customFormat="1" ht="12.75" customHeight="1" thickBot="1">
      <c r="B7" s="13"/>
      <c r="C7" s="69"/>
      <c r="D7" s="69"/>
      <c r="E7" s="69"/>
      <c r="F7" s="69"/>
      <c r="G7" s="69"/>
      <c r="H7" s="69"/>
      <c r="I7" s="69"/>
      <c r="J7" s="69"/>
    </row>
    <row r="8" spans="2:10" s="26" customFormat="1" ht="12.75" customHeight="1" thickBot="1">
      <c r="B8" s="122" t="s">
        <v>91</v>
      </c>
      <c r="C8" s="134">
        <v>200</v>
      </c>
      <c r="D8" s="134">
        <v>200</v>
      </c>
      <c r="E8" s="134">
        <v>200</v>
      </c>
      <c r="F8" s="134">
        <v>200</v>
      </c>
      <c r="G8" s="134">
        <v>100</v>
      </c>
      <c r="H8" s="134">
        <v>50</v>
      </c>
      <c r="I8" s="134">
        <v>50</v>
      </c>
      <c r="J8" s="133">
        <f>SUM(C8:I8)</f>
        <v>1000</v>
      </c>
    </row>
    <row r="9" spans="2:10" s="26" customFormat="1" ht="12.75" customHeight="1" thickBot="1">
      <c r="B9" s="135" t="s">
        <v>92</v>
      </c>
      <c r="C9" s="136">
        <v>200</v>
      </c>
      <c r="D9" s="136">
        <v>200</v>
      </c>
      <c r="E9" s="136">
        <v>300</v>
      </c>
      <c r="F9" s="136">
        <v>300</v>
      </c>
      <c r="G9" s="136">
        <v>100</v>
      </c>
      <c r="H9" s="136">
        <v>100</v>
      </c>
      <c r="I9" s="136">
        <v>100</v>
      </c>
      <c r="J9" s="133">
        <f>SUM(C9:I9)</f>
        <v>1300</v>
      </c>
    </row>
    <row r="10" spans="2:10" s="26" customFormat="1" ht="12.75" customHeight="1" thickBot="1">
      <c r="B10" s="127" t="s">
        <v>101</v>
      </c>
      <c r="C10" s="128">
        <f aca="true" t="shared" si="0" ref="C10:J10">SUM(C8:C9)</f>
        <v>400</v>
      </c>
      <c r="D10" s="128">
        <f t="shared" si="0"/>
        <v>400</v>
      </c>
      <c r="E10" s="128">
        <f t="shared" si="0"/>
        <v>500</v>
      </c>
      <c r="F10" s="128">
        <f t="shared" si="0"/>
        <v>500</v>
      </c>
      <c r="G10" s="128">
        <f t="shared" si="0"/>
        <v>200</v>
      </c>
      <c r="H10" s="128">
        <f t="shared" si="0"/>
        <v>150</v>
      </c>
      <c r="I10" s="128">
        <f t="shared" si="0"/>
        <v>150</v>
      </c>
      <c r="J10" s="137">
        <f t="shared" si="0"/>
        <v>2300</v>
      </c>
    </row>
    <row r="11" spans="2:14" s="26" customFormat="1" ht="12.75" customHeight="1" thickBot="1">
      <c r="B11" s="13"/>
      <c r="C11" s="13"/>
      <c r="D11" s="13"/>
      <c r="E11" s="13"/>
      <c r="F11" s="13"/>
      <c r="G11" s="13"/>
      <c r="H11" s="13"/>
      <c r="I11" s="13"/>
      <c r="J11" s="69"/>
      <c r="K11" s="43"/>
      <c r="L11" s="43"/>
      <c r="M11" s="43"/>
      <c r="N11" s="43"/>
    </row>
    <row r="12" spans="2:10" s="63" customFormat="1" ht="12.75" customHeight="1" thickBot="1">
      <c r="B12" s="121" t="s">
        <v>103</v>
      </c>
      <c r="C12" s="117">
        <f aca="true" t="shared" si="1" ref="C12:J12">C6-C10</f>
        <v>100</v>
      </c>
      <c r="D12" s="117">
        <f t="shared" si="1"/>
        <v>100</v>
      </c>
      <c r="E12" s="117">
        <f t="shared" si="1"/>
        <v>0</v>
      </c>
      <c r="F12" s="117">
        <f t="shared" si="1"/>
        <v>0</v>
      </c>
      <c r="G12" s="117">
        <f t="shared" si="1"/>
        <v>300</v>
      </c>
      <c r="H12" s="117">
        <f t="shared" si="1"/>
        <v>350</v>
      </c>
      <c r="I12" s="117">
        <f t="shared" si="1"/>
        <v>350</v>
      </c>
      <c r="J12" s="133">
        <f t="shared" si="1"/>
        <v>1200</v>
      </c>
    </row>
    <row r="13" spans="2:10" s="63" customFormat="1" ht="12.75" customHeight="1">
      <c r="B13" s="120"/>
      <c r="C13" s="69"/>
      <c r="D13" s="69"/>
      <c r="E13" s="69"/>
      <c r="F13" s="69"/>
      <c r="G13" s="69"/>
      <c r="H13" s="69"/>
      <c r="I13" s="69"/>
      <c r="J13" s="69"/>
    </row>
    <row r="14" spans="2:10" s="63" customFormat="1" ht="12.75" customHeight="1">
      <c r="B14" s="120" t="s">
        <v>113</v>
      </c>
      <c r="C14" s="69"/>
      <c r="D14" s="69"/>
      <c r="E14" s="69"/>
      <c r="F14" s="69"/>
      <c r="G14" s="69"/>
      <c r="H14" s="69"/>
      <c r="I14" s="69"/>
      <c r="J14" s="69"/>
    </row>
    <row r="15" spans="1:12" s="63" customFormat="1" ht="12.75" customHeight="1" thickBot="1">
      <c r="A15" s="119"/>
      <c r="B15" s="120"/>
      <c r="C15" s="69"/>
      <c r="D15" s="69"/>
      <c r="E15" s="69"/>
      <c r="F15" s="69"/>
      <c r="G15" s="69"/>
      <c r="H15" s="69"/>
      <c r="I15" s="69"/>
      <c r="J15" s="69"/>
      <c r="K15" s="119"/>
      <c r="L15" s="119"/>
    </row>
    <row r="16" spans="2:10" s="64" customFormat="1" ht="12.75" customHeight="1" thickBot="1">
      <c r="B16" s="123" t="s">
        <v>98</v>
      </c>
      <c r="C16" s="126"/>
      <c r="D16" s="126"/>
      <c r="E16" s="126"/>
      <c r="F16" s="126"/>
      <c r="G16" s="126"/>
      <c r="H16" s="126"/>
      <c r="I16" s="126"/>
      <c r="J16" s="138"/>
    </row>
    <row r="17" spans="2:10" s="64" customFormat="1" ht="12.75" customHeight="1" thickBot="1">
      <c r="B17" s="116" t="s">
        <v>97</v>
      </c>
      <c r="C17" s="117"/>
      <c r="D17" s="117"/>
      <c r="E17" s="117"/>
      <c r="F17" s="117"/>
      <c r="G17" s="117"/>
      <c r="H17" s="117"/>
      <c r="I17" s="117"/>
      <c r="J17" s="133"/>
    </row>
    <row r="18" spans="2:10" s="64" customFormat="1" ht="12.75" customHeight="1" thickBot="1">
      <c r="B18" s="129" t="s">
        <v>106</v>
      </c>
      <c r="C18" s="69"/>
      <c r="D18" s="69"/>
      <c r="E18" s="69"/>
      <c r="F18" s="69"/>
      <c r="G18" s="69"/>
      <c r="H18" s="69"/>
      <c r="I18" s="69"/>
      <c r="J18" s="69"/>
    </row>
    <row r="19" spans="2:10" s="64" customFormat="1" ht="12.75" customHeight="1" thickBot="1">
      <c r="B19" s="118" t="s">
        <v>19</v>
      </c>
      <c r="C19" s="117"/>
      <c r="D19" s="117"/>
      <c r="E19" s="117"/>
      <c r="F19" s="117"/>
      <c r="G19" s="117"/>
      <c r="H19" s="117"/>
      <c r="I19" s="117"/>
      <c r="J19" s="133"/>
    </row>
    <row r="20" spans="2:10" s="64" customFormat="1" ht="12.75" customHeight="1">
      <c r="B20" s="13"/>
      <c r="C20" s="13"/>
      <c r="D20" s="13"/>
      <c r="E20" s="139"/>
      <c r="F20" s="139"/>
      <c r="G20" s="13"/>
      <c r="H20" s="13"/>
      <c r="I20" s="13"/>
      <c r="J20" s="6"/>
    </row>
    <row r="21" spans="2:10" s="64" customFormat="1" ht="12.75" customHeight="1">
      <c r="B21" s="109" t="s">
        <v>107</v>
      </c>
      <c r="C21" s="109"/>
      <c r="D21" s="109"/>
      <c r="E21" s="109"/>
      <c r="F21" s="109"/>
      <c r="G21" s="109"/>
      <c r="H21" s="109"/>
      <c r="I21" s="109"/>
      <c r="J21" s="6"/>
    </row>
    <row r="22" spans="2:10" s="64" customFormat="1" ht="12.75" customHeight="1" thickBot="1">
      <c r="B22" s="6"/>
      <c r="C22" s="6"/>
      <c r="D22" s="6"/>
      <c r="E22" s="6"/>
      <c r="F22" s="6"/>
      <c r="G22" s="6"/>
      <c r="H22" s="6"/>
      <c r="I22" s="6"/>
      <c r="J22" s="6"/>
    </row>
    <row r="23" spans="2:10" s="64" customFormat="1" ht="12.75" customHeight="1">
      <c r="B23" s="124" t="s">
        <v>114</v>
      </c>
      <c r="C23" s="140">
        <v>0</v>
      </c>
      <c r="D23" s="140">
        <v>100</v>
      </c>
      <c r="E23" s="140">
        <v>100</v>
      </c>
      <c r="F23" s="140">
        <v>100</v>
      </c>
      <c r="G23" s="140">
        <v>100</v>
      </c>
      <c r="H23" s="140">
        <v>0</v>
      </c>
      <c r="I23" s="140">
        <v>0</v>
      </c>
      <c r="J23" s="141"/>
    </row>
    <row r="24" spans="2:10" s="64" customFormat="1" ht="12.75" customHeight="1">
      <c r="B24" s="125" t="s">
        <v>115</v>
      </c>
      <c r="C24" s="142"/>
      <c r="D24" s="142"/>
      <c r="E24" s="142"/>
      <c r="F24" s="142"/>
      <c r="G24" s="142"/>
      <c r="H24" s="142"/>
      <c r="I24" s="142"/>
      <c r="J24" s="143"/>
    </row>
    <row r="25" spans="1:10" s="66" customFormat="1" ht="12.75" customHeight="1">
      <c r="A25" s="29"/>
      <c r="B25" s="236"/>
      <c r="C25" s="237"/>
      <c r="D25" s="237"/>
      <c r="E25" s="237"/>
      <c r="F25" s="237"/>
      <c r="G25" s="237"/>
      <c r="H25" s="237"/>
      <c r="I25" s="237"/>
      <c r="J25" s="238"/>
    </row>
    <row r="26" spans="1:10" s="65" customFormat="1" ht="12.75" customHeight="1" thickBot="1">
      <c r="A26" s="66"/>
      <c r="B26" s="144" t="s">
        <v>116</v>
      </c>
      <c r="C26" s="145">
        <v>-100</v>
      </c>
      <c r="D26" s="145">
        <v>0</v>
      </c>
      <c r="E26" s="145">
        <v>100</v>
      </c>
      <c r="F26" s="145">
        <v>100</v>
      </c>
      <c r="G26" s="145">
        <v>-200</v>
      </c>
      <c r="H26" s="145">
        <v>-350</v>
      </c>
      <c r="I26" s="145">
        <v>-350</v>
      </c>
      <c r="J26" s="146"/>
    </row>
    <row r="27" spans="1:10" s="65" customFormat="1" ht="12.75" customHeight="1">
      <c r="A27" s="29"/>
      <c r="B27" s="139"/>
      <c r="C27" s="139"/>
      <c r="D27" s="147"/>
      <c r="E27" s="139"/>
      <c r="F27" s="139"/>
      <c r="G27" s="139"/>
      <c r="H27" s="139"/>
      <c r="I27" s="139"/>
      <c r="J27" s="139"/>
    </row>
    <row r="28" spans="1:10" s="65" customFormat="1" ht="12.75" customHeight="1">
      <c r="A28" s="29"/>
      <c r="B28" s="235" t="s">
        <v>99</v>
      </c>
      <c r="C28" s="235"/>
      <c r="D28" s="235"/>
      <c r="E28" s="235"/>
      <c r="F28" s="235"/>
      <c r="G28" s="235"/>
      <c r="H28" s="235"/>
      <c r="I28" s="139"/>
      <c r="J28" s="139"/>
    </row>
    <row r="29" spans="1:10" s="64" customFormat="1" ht="12.75" customHeight="1" thickBot="1">
      <c r="A29" s="29"/>
      <c r="B29" s="139"/>
      <c r="C29" s="139"/>
      <c r="D29" s="147"/>
      <c r="E29" s="139"/>
      <c r="F29" s="139"/>
      <c r="G29" s="139"/>
      <c r="H29" s="139"/>
      <c r="I29" s="139"/>
      <c r="J29" s="139"/>
    </row>
    <row r="30" spans="1:10" s="64" customFormat="1" ht="12.75" customHeight="1">
      <c r="A30" s="29"/>
      <c r="B30" s="148" t="s">
        <v>117</v>
      </c>
      <c r="C30" s="110"/>
      <c r="D30" s="110"/>
      <c r="E30" s="110"/>
      <c r="F30" s="110"/>
      <c r="G30" s="110"/>
      <c r="H30" s="110"/>
      <c r="I30" s="110"/>
      <c r="J30" s="82"/>
    </row>
    <row r="31" spans="1:10" s="64" customFormat="1" ht="12.75" customHeight="1">
      <c r="A31" s="67"/>
      <c r="B31" s="114" t="s">
        <v>115</v>
      </c>
      <c r="C31" s="111"/>
      <c r="D31" s="111"/>
      <c r="E31" s="111"/>
      <c r="F31" s="111"/>
      <c r="G31" s="111"/>
      <c r="H31" s="111"/>
      <c r="I31" s="111"/>
      <c r="J31" s="79"/>
    </row>
    <row r="32" spans="1:10" s="64" customFormat="1" ht="12.75" customHeight="1">
      <c r="A32" s="67"/>
      <c r="B32" s="236"/>
      <c r="C32" s="237"/>
      <c r="D32" s="237"/>
      <c r="E32" s="237"/>
      <c r="F32" s="237"/>
      <c r="G32" s="237"/>
      <c r="H32" s="237"/>
      <c r="I32" s="237"/>
      <c r="J32" s="238"/>
    </row>
    <row r="33" spans="1:10" s="64" customFormat="1" ht="12.75" customHeight="1" thickBot="1">
      <c r="A33" s="29"/>
      <c r="B33" s="12" t="s">
        <v>118</v>
      </c>
      <c r="C33" s="112"/>
      <c r="D33" s="112"/>
      <c r="E33" s="112"/>
      <c r="F33" s="112"/>
      <c r="G33" s="112"/>
      <c r="H33" s="112"/>
      <c r="I33" s="112"/>
      <c r="J33" s="105"/>
    </row>
    <row r="34" spans="1:10" s="64" customFormat="1" ht="12.75" customHeight="1">
      <c r="A34" s="29"/>
      <c r="B34" s="6"/>
      <c r="C34" s="6"/>
      <c r="D34" s="6"/>
      <c r="E34" s="6"/>
      <c r="F34" s="6"/>
      <c r="G34" s="6"/>
      <c r="H34" s="6"/>
      <c r="I34" s="6"/>
      <c r="J34" s="6"/>
    </row>
    <row r="35" spans="1:10" s="67" customFormat="1" ht="12.75" customHeight="1">
      <c r="A35" s="29"/>
      <c r="B35" s="235" t="s">
        <v>100</v>
      </c>
      <c r="C35" s="235"/>
      <c r="D35" s="235"/>
      <c r="E35" s="235"/>
      <c r="F35" s="235"/>
      <c r="G35" s="235"/>
      <c r="H35" s="235"/>
      <c r="I35" s="6"/>
      <c r="J35" s="6"/>
    </row>
    <row r="36" spans="1:10" s="28" customFormat="1" ht="12.75" customHeight="1" thickBot="1">
      <c r="A36" s="29"/>
      <c r="B36" s="6"/>
      <c r="C36" s="6"/>
      <c r="D36" s="6"/>
      <c r="E36" s="6"/>
      <c r="F36" s="6"/>
      <c r="G36" s="6"/>
      <c r="H36" s="6"/>
      <c r="I36" s="6"/>
      <c r="J36" s="6"/>
    </row>
    <row r="37" spans="1:10" s="28" customFormat="1" ht="12.75" customHeight="1" thickBot="1">
      <c r="A37" s="29"/>
      <c r="B37" s="149" t="s">
        <v>108</v>
      </c>
      <c r="C37" s="113">
        <v>5000</v>
      </c>
      <c r="D37" s="150"/>
      <c r="E37" s="151"/>
      <c r="F37" s="151"/>
      <c r="G37" s="151"/>
      <c r="H37" s="151"/>
      <c r="I37" s="151"/>
      <c r="J37" s="151"/>
    </row>
    <row r="38" spans="1:10" s="28" customFormat="1" ht="12.75" customHeight="1" thickBot="1">
      <c r="A38" s="4"/>
      <c r="B38" s="6"/>
      <c r="C38" s="6"/>
      <c r="D38" s="6"/>
      <c r="E38" s="6"/>
      <c r="F38" s="6"/>
      <c r="G38" s="6"/>
      <c r="H38" s="6"/>
      <c r="I38" s="6"/>
      <c r="J38" s="6"/>
    </row>
    <row r="39" spans="1:10" s="28" customFormat="1" ht="12.75" customHeight="1" thickBot="1">
      <c r="A39" s="4"/>
      <c r="B39" s="240" t="s">
        <v>105</v>
      </c>
      <c r="C39" s="241"/>
      <c r="D39" s="242"/>
      <c r="E39" s="6"/>
      <c r="F39" s="6"/>
      <c r="G39" s="6"/>
      <c r="H39" s="6"/>
      <c r="I39" s="6"/>
      <c r="J39" s="6"/>
    </row>
    <row r="40" spans="1:10" s="28" customFormat="1" ht="12.75" customHeight="1">
      <c r="A40" s="4"/>
      <c r="B40" s="226" t="s">
        <v>119</v>
      </c>
      <c r="C40" s="227"/>
      <c r="D40" s="228"/>
      <c r="E40" s="2"/>
      <c r="F40" s="2"/>
      <c r="G40" s="2"/>
      <c r="H40" s="2"/>
      <c r="I40" s="2"/>
      <c r="J40" s="2"/>
    </row>
    <row r="41" spans="2:10" ht="12.75" customHeight="1">
      <c r="B41" s="229"/>
      <c r="C41" s="230"/>
      <c r="D41" s="231"/>
      <c r="E41" s="2"/>
      <c r="F41" s="2"/>
      <c r="G41" s="2"/>
      <c r="H41" s="2"/>
      <c r="I41" s="2"/>
      <c r="J41" s="2"/>
    </row>
    <row r="42" spans="2:10" ht="12.75" customHeight="1" thickBot="1">
      <c r="B42" s="232"/>
      <c r="C42" s="233"/>
      <c r="D42" s="234"/>
      <c r="E42" s="2"/>
      <c r="F42" s="2"/>
      <c r="G42" s="2"/>
      <c r="H42" s="2"/>
      <c r="I42" s="2"/>
      <c r="J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7">
    <mergeCell ref="B40:D42"/>
    <mergeCell ref="B35:H35"/>
    <mergeCell ref="B25:J25"/>
    <mergeCell ref="B28:H28"/>
    <mergeCell ref="B32:J32"/>
    <mergeCell ref="B3:I3"/>
    <mergeCell ref="B39:D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cletchinger</dc:creator>
  <cp:keywords/>
  <dc:description/>
  <cp:lastModifiedBy>Ivan</cp:lastModifiedBy>
  <dcterms:created xsi:type="dcterms:W3CDTF">2006-02-02T22:11:08Z</dcterms:created>
  <dcterms:modified xsi:type="dcterms:W3CDTF">2015-09-07T19:09:57Z</dcterms:modified>
  <cp:category/>
  <cp:version/>
  <cp:contentType/>
  <cp:contentStatus/>
</cp:coreProperties>
</file>